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esktop\ONG\Prestações - Convênios 2\3- Prestação Cmdca\8- Prestações CMDCA 2022.2023\Prestações de Conta\Se Cuida-Dia\"/>
    </mc:Choice>
  </mc:AlternateContent>
  <bookViews>
    <workbookView xWindow="0" yWindow="0" windowWidth="24000" windowHeight="9630"/>
  </bookViews>
  <sheets>
    <sheet name="RELATÓRIO" sheetId="9" r:id="rId1"/>
    <sheet name="Dados" sheetId="10" r:id="rId2"/>
    <sheet name="Plano Aplicação" sheetId="11" r:id="rId3"/>
    <sheet name="ANEXO 10-2022" sheetId="12" r:id="rId4"/>
    <sheet name="ANEXO 10-2023" sheetId="13" r:id="rId5"/>
    <sheet name="Dados Adicionais" sheetId="14" r:id="rId6"/>
    <sheet name="Parecer (1)" sheetId="16" r:id="rId7"/>
    <sheet name="Parecer (2)" sheetId="15" r:id="rId8"/>
  </sheets>
  <definedNames>
    <definedName name="ANO">Dados!$S$1</definedName>
    <definedName name="descricao">Dados!$M:$M</definedName>
    <definedName name="mes">Dados!$A:$A</definedName>
    <definedName name="utilizado">Dados!$K:$K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5" l="1"/>
  <c r="A7" i="15"/>
  <c r="N31" i="16"/>
  <c r="R26" i="16"/>
  <c r="A7" i="16"/>
  <c r="A13" i="13"/>
  <c r="R14" i="16" l="1"/>
  <c r="Z15" i="16"/>
  <c r="Z16" i="16"/>
  <c r="Z17" i="16"/>
  <c r="Z18" i="16"/>
  <c r="Z19" i="16"/>
  <c r="Z14" i="16"/>
  <c r="R15" i="16"/>
  <c r="R16" i="16"/>
  <c r="R17" i="16"/>
  <c r="R18" i="16"/>
  <c r="R19" i="16"/>
  <c r="A56" i="15"/>
  <c r="A55" i="15"/>
  <c r="F47" i="15"/>
  <c r="F36" i="15"/>
  <c r="D11" i="15"/>
  <c r="A1" i="15"/>
  <c r="A56" i="16"/>
  <c r="A55" i="16"/>
  <c r="F47" i="16"/>
  <c r="F36" i="16"/>
  <c r="D11" i="16"/>
  <c r="D9" i="16"/>
  <c r="A4" i="16"/>
  <c r="A1" i="16"/>
  <c r="F35" i="16"/>
  <c r="Z25" i="16"/>
  <c r="R25" i="16"/>
  <c r="Z24" i="16"/>
  <c r="R24" i="16"/>
  <c r="Z23" i="16"/>
  <c r="R23" i="16"/>
  <c r="Z22" i="16"/>
  <c r="R22" i="16"/>
  <c r="Z21" i="16"/>
  <c r="R21" i="16"/>
  <c r="Z20" i="16"/>
  <c r="R20" i="16"/>
  <c r="N31" i="15" l="1"/>
  <c r="Z25" i="15"/>
  <c r="R25" i="15"/>
  <c r="Z24" i="15"/>
  <c r="R24" i="15"/>
  <c r="Z23" i="15"/>
  <c r="R23" i="15"/>
  <c r="Z22" i="15"/>
  <c r="R22" i="15"/>
  <c r="Z21" i="15"/>
  <c r="R21" i="15"/>
  <c r="Z20" i="15"/>
  <c r="R20" i="15"/>
  <c r="Z19" i="15"/>
  <c r="R19" i="15"/>
  <c r="Z18" i="15"/>
  <c r="R18" i="15"/>
  <c r="Z17" i="15"/>
  <c r="R17" i="15"/>
  <c r="Z16" i="15"/>
  <c r="R16" i="15"/>
  <c r="Z15" i="15"/>
  <c r="R15" i="15"/>
  <c r="Z14" i="15"/>
  <c r="R14" i="15"/>
  <c r="A110" i="13" l="1"/>
  <c r="BR4" i="10" l="1"/>
  <c r="BR5" i="10"/>
  <c r="BR8" i="10"/>
  <c r="BR16" i="10"/>
  <c r="BR17" i="10"/>
  <c r="BM4" i="10"/>
  <c r="BM5" i="10"/>
  <c r="BM8" i="10"/>
  <c r="BM16" i="10"/>
  <c r="BM17" i="10"/>
  <c r="AQ4" i="10"/>
  <c r="AQ5" i="10"/>
  <c r="AQ8" i="10"/>
  <c r="AQ16" i="10"/>
  <c r="AQ17" i="10"/>
  <c r="U4" i="10"/>
  <c r="U5" i="10"/>
  <c r="U8" i="10"/>
  <c r="U16" i="10"/>
  <c r="U17" i="10"/>
  <c r="F35" i="15" l="1"/>
  <c r="D9" i="15"/>
  <c r="Y67" i="13" l="1"/>
  <c r="Q67" i="13"/>
  <c r="H67" i="13"/>
  <c r="Y66" i="13"/>
  <c r="Q66" i="13"/>
  <c r="H66" i="13"/>
  <c r="Y58" i="13"/>
  <c r="Q58" i="13"/>
  <c r="H58" i="13"/>
  <c r="Y55" i="13"/>
  <c r="Q55" i="13"/>
  <c r="H55" i="13"/>
  <c r="Y54" i="13"/>
  <c r="Q54" i="13"/>
  <c r="H54" i="13"/>
  <c r="Y68" i="12"/>
  <c r="L67" i="13" s="1"/>
  <c r="U68" i="12"/>
  <c r="Q68" i="12"/>
  <c r="L68" i="12"/>
  <c r="H68" i="12"/>
  <c r="Y67" i="12"/>
  <c r="L66" i="13" s="1"/>
  <c r="U67" i="12"/>
  <c r="Q67" i="12"/>
  <c r="L67" i="12"/>
  <c r="H67" i="12"/>
  <c r="Y59" i="12"/>
  <c r="L58" i="13" s="1"/>
  <c r="U59" i="12"/>
  <c r="Q59" i="12"/>
  <c r="L59" i="12"/>
  <c r="H59" i="12"/>
  <c r="Y56" i="12"/>
  <c r="L55" i="13" s="1"/>
  <c r="U56" i="12"/>
  <c r="Q56" i="12"/>
  <c r="L56" i="12"/>
  <c r="H56" i="12"/>
  <c r="Y55" i="12"/>
  <c r="L54" i="13" s="1"/>
  <c r="U55" i="12"/>
  <c r="Q55" i="12"/>
  <c r="L55" i="12"/>
  <c r="H55" i="12"/>
  <c r="Y87" i="13"/>
  <c r="Q87" i="13"/>
  <c r="H87" i="13"/>
  <c r="Y86" i="13"/>
  <c r="Q86" i="13"/>
  <c r="H86" i="13"/>
  <c r="Y78" i="13"/>
  <c r="Q78" i="13"/>
  <c r="H78" i="13"/>
  <c r="Y75" i="13"/>
  <c r="Q75" i="13"/>
  <c r="H75" i="13"/>
  <c r="Y74" i="13"/>
  <c r="Q74" i="13"/>
  <c r="H74" i="13"/>
  <c r="Y88" i="12"/>
  <c r="L87" i="13" s="1"/>
  <c r="U88" i="12"/>
  <c r="Q88" i="12"/>
  <c r="L88" i="12"/>
  <c r="H88" i="12"/>
  <c r="Y87" i="12"/>
  <c r="L86" i="13" s="1"/>
  <c r="U87" i="12"/>
  <c r="Q87" i="12"/>
  <c r="L87" i="12"/>
  <c r="H87" i="12"/>
  <c r="Y79" i="12"/>
  <c r="L78" i="13" s="1"/>
  <c r="U79" i="12"/>
  <c r="Q79" i="12"/>
  <c r="L79" i="12"/>
  <c r="H79" i="12"/>
  <c r="Y76" i="12"/>
  <c r="L75" i="13" s="1"/>
  <c r="U76" i="12"/>
  <c r="Q76" i="12"/>
  <c r="L76" i="12"/>
  <c r="H76" i="12"/>
  <c r="Y75" i="12"/>
  <c r="L74" i="13" s="1"/>
  <c r="U75" i="12"/>
  <c r="Q75" i="12"/>
  <c r="L75" i="12"/>
  <c r="H75" i="12"/>
  <c r="S499" i="10"/>
  <c r="S498" i="10"/>
  <c r="S497" i="10"/>
  <c r="S496" i="10"/>
  <c r="S495" i="10"/>
  <c r="S494" i="10"/>
  <c r="S493" i="10"/>
  <c r="S492" i="10"/>
  <c r="S491" i="10"/>
  <c r="S490" i="10"/>
  <c r="S489" i="10"/>
  <c r="S488" i="10"/>
  <c r="S487" i="10"/>
  <c r="S486" i="10"/>
  <c r="S485" i="10"/>
  <c r="S484" i="10"/>
  <c r="S483" i="10"/>
  <c r="S482" i="10"/>
  <c r="S481" i="10"/>
  <c r="S480" i="10"/>
  <c r="S479" i="10"/>
  <c r="S478" i="10"/>
  <c r="S477" i="10"/>
  <c r="S476" i="10"/>
  <c r="S475" i="10"/>
  <c r="S474" i="10"/>
  <c r="S473" i="10"/>
  <c r="S472" i="10"/>
  <c r="S471" i="10"/>
  <c r="S470" i="10"/>
  <c r="S469" i="10"/>
  <c r="S468" i="10"/>
  <c r="S467" i="10"/>
  <c r="S466" i="10"/>
  <c r="S465" i="10"/>
  <c r="S464" i="10"/>
  <c r="S463" i="10"/>
  <c r="S462" i="10"/>
  <c r="S461" i="10"/>
  <c r="S460" i="10"/>
  <c r="S459" i="10"/>
  <c r="S458" i="10"/>
  <c r="S457" i="10"/>
  <c r="S456" i="10"/>
  <c r="S455" i="10"/>
  <c r="S454" i="10"/>
  <c r="S453" i="10"/>
  <c r="S452" i="10"/>
  <c r="S451" i="10"/>
  <c r="S450" i="10"/>
  <c r="S449" i="10"/>
  <c r="S448" i="10"/>
  <c r="S447" i="10"/>
  <c r="S446" i="10"/>
  <c r="S445" i="10"/>
  <c r="S444" i="10"/>
  <c r="S443" i="10"/>
  <c r="S442" i="10"/>
  <c r="S441" i="10"/>
  <c r="S440" i="10"/>
  <c r="S439" i="10"/>
  <c r="S438" i="10"/>
  <c r="S437" i="10"/>
  <c r="S436" i="10"/>
  <c r="S435" i="10"/>
  <c r="S434" i="10"/>
  <c r="S433" i="10"/>
  <c r="S432" i="10"/>
  <c r="S431" i="10"/>
  <c r="S430" i="10"/>
  <c r="S429" i="10"/>
  <c r="S428" i="10"/>
  <c r="S427" i="10"/>
  <c r="S426" i="10"/>
  <c r="S425" i="10"/>
  <c r="S424" i="10"/>
  <c r="S423" i="10"/>
  <c r="S422" i="10"/>
  <c r="S421" i="10"/>
  <c r="S420" i="10"/>
  <c r="S419" i="10"/>
  <c r="S418" i="10"/>
  <c r="S417" i="10"/>
  <c r="S416" i="10"/>
  <c r="S415" i="10"/>
  <c r="S414" i="10"/>
  <c r="S413" i="10"/>
  <c r="S412" i="10"/>
  <c r="S411" i="10"/>
  <c r="S410" i="10"/>
  <c r="S409" i="10"/>
  <c r="S408" i="10"/>
  <c r="S407" i="10"/>
  <c r="S406" i="10"/>
  <c r="S405" i="10"/>
  <c r="S404" i="10"/>
  <c r="S403" i="10"/>
  <c r="S402" i="10"/>
  <c r="S401" i="10"/>
  <c r="S400" i="10"/>
  <c r="S399" i="10"/>
  <c r="S398" i="10"/>
  <c r="S397" i="10"/>
  <c r="S396" i="10"/>
  <c r="S395" i="10"/>
  <c r="S394" i="10"/>
  <c r="S393" i="10"/>
  <c r="S392" i="10"/>
  <c r="S391" i="10"/>
  <c r="S390" i="10"/>
  <c r="S389" i="10"/>
  <c r="S388" i="10"/>
  <c r="S387" i="10"/>
  <c r="S386" i="10"/>
  <c r="S385" i="10"/>
  <c r="S384" i="10"/>
  <c r="S383" i="10"/>
  <c r="S382" i="10"/>
  <c r="S381" i="10"/>
  <c r="S380" i="10"/>
  <c r="S379" i="10"/>
  <c r="S378" i="10"/>
  <c r="S377" i="10"/>
  <c r="S376" i="10"/>
  <c r="S375" i="10"/>
  <c r="S374" i="10"/>
  <c r="S373" i="10"/>
  <c r="S372" i="10"/>
  <c r="S371" i="10"/>
  <c r="S370" i="10"/>
  <c r="S369" i="10"/>
  <c r="S368" i="10"/>
  <c r="S367" i="10"/>
  <c r="S366" i="10"/>
  <c r="S365" i="10"/>
  <c r="S364" i="10"/>
  <c r="S363" i="10"/>
  <c r="S362" i="10"/>
  <c r="S361" i="10"/>
  <c r="S360" i="10"/>
  <c r="S359" i="10"/>
  <c r="S358" i="10"/>
  <c r="S357" i="10"/>
  <c r="S356" i="10"/>
  <c r="S355" i="10"/>
  <c r="S354" i="10"/>
  <c r="S353" i="10"/>
  <c r="S352" i="10"/>
  <c r="S351" i="10"/>
  <c r="S350" i="10"/>
  <c r="S349" i="10"/>
  <c r="S348" i="10"/>
  <c r="S347" i="10"/>
  <c r="S346" i="10"/>
  <c r="S345" i="10"/>
  <c r="S344" i="10"/>
  <c r="S343" i="10"/>
  <c r="S342" i="10"/>
  <c r="S341" i="10"/>
  <c r="S340" i="10"/>
  <c r="S339" i="10"/>
  <c r="S338" i="10"/>
  <c r="S337" i="10"/>
  <c r="S336" i="10"/>
  <c r="S335" i="10"/>
  <c r="S334" i="10"/>
  <c r="S333" i="10"/>
  <c r="S332" i="10"/>
  <c r="S331" i="10"/>
  <c r="S330" i="10"/>
  <c r="S329" i="10"/>
  <c r="S328" i="10"/>
  <c r="S327" i="10"/>
  <c r="S326" i="10"/>
  <c r="S325" i="10"/>
  <c r="S324" i="10"/>
  <c r="S323" i="10"/>
  <c r="S322" i="10"/>
  <c r="S321" i="10"/>
  <c r="S320" i="10"/>
  <c r="S319" i="10"/>
  <c r="S318" i="10"/>
  <c r="S317" i="10"/>
  <c r="S316" i="10"/>
  <c r="S315" i="10"/>
  <c r="S314" i="10"/>
  <c r="S313" i="10"/>
  <c r="S312" i="10"/>
  <c r="S311" i="10"/>
  <c r="S310" i="10"/>
  <c r="S309" i="10"/>
  <c r="S308" i="10"/>
  <c r="S307" i="10"/>
  <c r="S306" i="10"/>
  <c r="S305" i="10"/>
  <c r="S304" i="10"/>
  <c r="S303" i="10"/>
  <c r="S302" i="10"/>
  <c r="S301" i="10"/>
  <c r="S300" i="10"/>
  <c r="S299" i="10"/>
  <c r="S298" i="10"/>
  <c r="S297" i="10"/>
  <c r="S296" i="10"/>
  <c r="S295" i="10"/>
  <c r="S294" i="10"/>
  <c r="S293" i="10"/>
  <c r="S292" i="10"/>
  <c r="S291" i="10"/>
  <c r="S290" i="10"/>
  <c r="S289" i="10"/>
  <c r="S288" i="10"/>
  <c r="S287" i="10"/>
  <c r="S286" i="10"/>
  <c r="S285" i="10"/>
  <c r="S284" i="10"/>
  <c r="S283" i="10"/>
  <c r="S282" i="10"/>
  <c r="S281" i="10"/>
  <c r="S280" i="10"/>
  <c r="S279" i="10"/>
  <c r="S278" i="10"/>
  <c r="S277" i="10"/>
  <c r="S276" i="10"/>
  <c r="S275" i="10"/>
  <c r="S274" i="10"/>
  <c r="S273" i="10"/>
  <c r="S272" i="10"/>
  <c r="S271" i="10"/>
  <c r="S270" i="10"/>
  <c r="S269" i="10"/>
  <c r="S268" i="10"/>
  <c r="S267" i="10"/>
  <c r="S266" i="10"/>
  <c r="S265" i="10"/>
  <c r="S264" i="10"/>
  <c r="S263" i="10"/>
  <c r="S262" i="10"/>
  <c r="S261" i="10"/>
  <c r="S260" i="10"/>
  <c r="S259" i="10"/>
  <c r="S258" i="10"/>
  <c r="S257" i="10"/>
  <c r="S256" i="10"/>
  <c r="S255" i="10"/>
  <c r="S254" i="10"/>
  <c r="S253" i="10"/>
  <c r="S252" i="10"/>
  <c r="S251" i="10"/>
  <c r="S250" i="10"/>
  <c r="S249" i="10"/>
  <c r="S248" i="10"/>
  <c r="S247" i="10"/>
  <c r="S246" i="10"/>
  <c r="S245" i="10"/>
  <c r="S244" i="10"/>
  <c r="S243" i="10"/>
  <c r="S242" i="10"/>
  <c r="S241" i="10"/>
  <c r="S240" i="10"/>
  <c r="S239" i="10"/>
  <c r="S238" i="10"/>
  <c r="S237" i="10"/>
  <c r="S236" i="10"/>
  <c r="S235" i="10"/>
  <c r="S234" i="10"/>
  <c r="S233" i="10"/>
  <c r="S232" i="10"/>
  <c r="S231" i="10"/>
  <c r="S230" i="10"/>
  <c r="S229" i="10"/>
  <c r="S228" i="10"/>
  <c r="S227" i="10"/>
  <c r="S226" i="10"/>
  <c r="S225" i="10"/>
  <c r="S224" i="10"/>
  <c r="S223" i="10"/>
  <c r="S222" i="10"/>
  <c r="S221" i="10"/>
  <c r="S220" i="10"/>
  <c r="S219" i="10"/>
  <c r="S218" i="10"/>
  <c r="S217" i="10"/>
  <c r="S216" i="10"/>
  <c r="S215" i="10"/>
  <c r="S214" i="10"/>
  <c r="S213" i="10"/>
  <c r="S212" i="10"/>
  <c r="S211" i="10"/>
  <c r="S210" i="10"/>
  <c r="S209" i="10"/>
  <c r="S208" i="10"/>
  <c r="S207" i="10"/>
  <c r="S206" i="10"/>
  <c r="S205" i="10"/>
  <c r="S204" i="10"/>
  <c r="S203" i="10"/>
  <c r="S202" i="10"/>
  <c r="S201" i="10"/>
  <c r="S200" i="10"/>
  <c r="S199" i="10"/>
  <c r="S198" i="10"/>
  <c r="S197" i="10"/>
  <c r="S196" i="10"/>
  <c r="S195" i="10"/>
  <c r="S194" i="10"/>
  <c r="S193" i="10"/>
  <c r="S192" i="10"/>
  <c r="S191" i="10"/>
  <c r="S190" i="10"/>
  <c r="S189" i="10"/>
  <c r="S188" i="10"/>
  <c r="S187" i="10"/>
  <c r="S186" i="10"/>
  <c r="S185" i="10"/>
  <c r="S184" i="10"/>
  <c r="S183" i="10"/>
  <c r="S182" i="10"/>
  <c r="S181" i="10"/>
  <c r="S180" i="10"/>
  <c r="S179" i="10"/>
  <c r="S178" i="10"/>
  <c r="S177" i="10"/>
  <c r="S176" i="10"/>
  <c r="S175" i="10"/>
  <c r="S174" i="10"/>
  <c r="S173" i="10"/>
  <c r="S172" i="10"/>
  <c r="S171" i="10"/>
  <c r="S170" i="10"/>
  <c r="S169" i="10"/>
  <c r="S168" i="10"/>
  <c r="S167" i="10"/>
  <c r="S166" i="10"/>
  <c r="S165" i="10"/>
  <c r="S164" i="10"/>
  <c r="S163" i="10"/>
  <c r="S162" i="10"/>
  <c r="S161" i="10"/>
  <c r="S160" i="10"/>
  <c r="S159" i="10"/>
  <c r="S158" i="10"/>
  <c r="S157" i="10"/>
  <c r="S156" i="10"/>
  <c r="S155" i="10"/>
  <c r="S154" i="10"/>
  <c r="S153" i="10"/>
  <c r="S152" i="10"/>
  <c r="S151" i="10"/>
  <c r="S150" i="10"/>
  <c r="S149" i="10"/>
  <c r="S148" i="10"/>
  <c r="S147" i="10"/>
  <c r="S146" i="10"/>
  <c r="S145" i="10"/>
  <c r="S144" i="10"/>
  <c r="S143" i="10"/>
  <c r="S142" i="10"/>
  <c r="S141" i="10"/>
  <c r="S140" i="10"/>
  <c r="S139" i="10"/>
  <c r="S138" i="10"/>
  <c r="S137" i="10"/>
  <c r="S136" i="10"/>
  <c r="S135" i="10"/>
  <c r="S134" i="10"/>
  <c r="S133" i="10"/>
  <c r="S132" i="10"/>
  <c r="S131" i="10"/>
  <c r="S130" i="10"/>
  <c r="S129" i="10"/>
  <c r="S128" i="10"/>
  <c r="S127" i="10"/>
  <c r="S126" i="10"/>
  <c r="S125" i="10"/>
  <c r="S124" i="10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BL1" i="10"/>
  <c r="T1" i="10"/>
  <c r="BH15" i="10" s="1"/>
  <c r="Y66" i="12" s="1"/>
  <c r="L65" i="13" s="1"/>
  <c r="W46" i="13"/>
  <c r="N45" i="13"/>
  <c r="Y34" i="13"/>
  <c r="O28" i="15" s="1"/>
  <c r="U75" i="13" l="1"/>
  <c r="U86" i="13"/>
  <c r="U58" i="13"/>
  <c r="U54" i="13"/>
  <c r="U67" i="13"/>
  <c r="BV2" i="10"/>
  <c r="Y52" i="13" s="1"/>
  <c r="BT7" i="10"/>
  <c r="Q57" i="13" s="1"/>
  <c r="BT10" i="10"/>
  <c r="Q60" i="13" s="1"/>
  <c r="BT12" i="10"/>
  <c r="Q62" i="13" s="1"/>
  <c r="BT14" i="10"/>
  <c r="Q64" i="13" s="1"/>
  <c r="BH3" i="10"/>
  <c r="Y54" i="12" s="1"/>
  <c r="L53" i="13" s="1"/>
  <c r="AU3" i="10"/>
  <c r="AD3" i="10"/>
  <c r="AZ3" i="10"/>
  <c r="AL3" i="10"/>
  <c r="Y74" i="12" s="1"/>
  <c r="L73" i="13" s="1"/>
  <c r="Y3" i="10"/>
  <c r="BO15" i="10"/>
  <c r="Q85" i="13" s="1"/>
  <c r="BT3" i="10"/>
  <c r="BQ3" i="10"/>
  <c r="Y73" i="13" s="1"/>
  <c r="BN3" i="10"/>
  <c r="BV3" i="10"/>
  <c r="Y53" i="13" s="1"/>
  <c r="BS3" i="10"/>
  <c r="BO3" i="10"/>
  <c r="BV9" i="10"/>
  <c r="Y59" i="13" s="1"/>
  <c r="BV11" i="10"/>
  <c r="Y61" i="13" s="1"/>
  <c r="BV13" i="10"/>
  <c r="Y63" i="13" s="1"/>
  <c r="BV15" i="10"/>
  <c r="Y65" i="13" s="1"/>
  <c r="BH9" i="10"/>
  <c r="Y60" i="12" s="1"/>
  <c r="L59" i="13" s="1"/>
  <c r="BH11" i="10"/>
  <c r="Y62" i="12" s="1"/>
  <c r="L61" i="13" s="1"/>
  <c r="BH13" i="10"/>
  <c r="Y64" i="12" s="1"/>
  <c r="L63" i="13" s="1"/>
  <c r="BT6" i="10"/>
  <c r="Q56" i="13" s="1"/>
  <c r="AL14" i="10"/>
  <c r="Y85" i="12" s="1"/>
  <c r="L84" i="13" s="1"/>
  <c r="AU9" i="10"/>
  <c r="L60" i="12" s="1"/>
  <c r="AU11" i="10"/>
  <c r="L62" i="12" s="1"/>
  <c r="AU13" i="10"/>
  <c r="L64" i="12" s="1"/>
  <c r="AU15" i="10"/>
  <c r="L66" i="12" s="1"/>
  <c r="BS6" i="10"/>
  <c r="BV6" i="10"/>
  <c r="Y56" i="13" s="1"/>
  <c r="U74" i="13"/>
  <c r="U78" i="13"/>
  <c r="U87" i="13"/>
  <c r="U55" i="13"/>
  <c r="U66" i="13"/>
  <c r="AZ10" i="10"/>
  <c r="Q61" i="12" s="1"/>
  <c r="AZ12" i="10"/>
  <c r="AZ14" i="10"/>
  <c r="BT2" i="10"/>
  <c r="AZ9" i="10"/>
  <c r="AU10" i="10"/>
  <c r="L61" i="12" s="1"/>
  <c r="BH10" i="10"/>
  <c r="Y61" i="12" s="1"/>
  <c r="L60" i="13" s="1"/>
  <c r="AZ11" i="10"/>
  <c r="AU12" i="10"/>
  <c r="L63" i="12" s="1"/>
  <c r="BH12" i="10"/>
  <c r="Y63" i="12" s="1"/>
  <c r="L62" i="13" s="1"/>
  <c r="AZ13" i="10"/>
  <c r="AU14" i="10"/>
  <c r="L65" i="12" s="1"/>
  <c r="BH14" i="10"/>
  <c r="Y65" i="12" s="1"/>
  <c r="L64" i="13" s="1"/>
  <c r="AZ15" i="10"/>
  <c r="BS2" i="10"/>
  <c r="BS7" i="10"/>
  <c r="BV7" i="10"/>
  <c r="Y57" i="13" s="1"/>
  <c r="BT9" i="10"/>
  <c r="BS10" i="10"/>
  <c r="BV10" i="10"/>
  <c r="Y60" i="13" s="1"/>
  <c r="BT11" i="10"/>
  <c r="Q61" i="13" s="1"/>
  <c r="BS12" i="10"/>
  <c r="BV12" i="10"/>
  <c r="Y62" i="13" s="1"/>
  <c r="BT13" i="10"/>
  <c r="BS14" i="10"/>
  <c r="BV14" i="10"/>
  <c r="Y64" i="13" s="1"/>
  <c r="BT15" i="10"/>
  <c r="BS9" i="10"/>
  <c r="BS11" i="10"/>
  <c r="BS13" i="10"/>
  <c r="BS15" i="10"/>
  <c r="AZ2" i="10"/>
  <c r="AU6" i="10"/>
  <c r="L57" i="12" s="1"/>
  <c r="BH6" i="10"/>
  <c r="Y57" i="12" s="1"/>
  <c r="L56" i="13" s="1"/>
  <c r="AZ7" i="10"/>
  <c r="AU2" i="10"/>
  <c r="L53" i="12" s="1"/>
  <c r="BH2" i="10"/>
  <c r="Y53" i="12" s="1"/>
  <c r="L52" i="13" s="1"/>
  <c r="AZ6" i="10"/>
  <c r="AU7" i="10"/>
  <c r="L58" i="12" s="1"/>
  <c r="BH7" i="10"/>
  <c r="Y58" i="12" s="1"/>
  <c r="L57" i="13" s="1"/>
  <c r="Y2" i="10"/>
  <c r="L73" i="12" s="1"/>
  <c r="AL6" i="10"/>
  <c r="Y77" i="12" s="1"/>
  <c r="L76" i="13" s="1"/>
  <c r="AL9" i="10"/>
  <c r="Y80" i="12" s="1"/>
  <c r="L79" i="13" s="1"/>
  <c r="AL11" i="10"/>
  <c r="Y82" i="12" s="1"/>
  <c r="L81" i="13" s="1"/>
  <c r="AL13" i="10"/>
  <c r="Y84" i="12" s="1"/>
  <c r="L83" i="13" s="1"/>
  <c r="AL15" i="10"/>
  <c r="Y86" i="12" s="1"/>
  <c r="L85" i="13" s="1"/>
  <c r="Y9" i="10"/>
  <c r="L80" i="12" s="1"/>
  <c r="Y11" i="10"/>
  <c r="L82" i="12" s="1"/>
  <c r="Y13" i="10"/>
  <c r="L84" i="12" s="1"/>
  <c r="Y15" i="10"/>
  <c r="L86" i="12" s="1"/>
  <c r="AD6" i="10"/>
  <c r="AD9" i="10"/>
  <c r="AD11" i="10"/>
  <c r="AD13" i="10"/>
  <c r="AD15" i="10"/>
  <c r="Y7" i="10"/>
  <c r="L78" i="12" s="1"/>
  <c r="Y10" i="10"/>
  <c r="L81" i="12" s="1"/>
  <c r="Y12" i="10"/>
  <c r="L83" i="12" s="1"/>
  <c r="Y14" i="10"/>
  <c r="L85" i="12" s="1"/>
  <c r="AD2" i="10"/>
  <c r="AD7" i="10"/>
  <c r="AD10" i="10"/>
  <c r="AD12" i="10"/>
  <c r="AD14" i="10"/>
  <c r="AL2" i="10"/>
  <c r="Y73" i="12" s="1"/>
  <c r="L72" i="13" s="1"/>
  <c r="AL7" i="10"/>
  <c r="AL10" i="10"/>
  <c r="Y81" i="12" s="1"/>
  <c r="L80" i="13" s="1"/>
  <c r="AL12" i="10"/>
  <c r="Y83" i="12" s="1"/>
  <c r="L82" i="13" s="1"/>
  <c r="BQ2" i="10"/>
  <c r="BN7" i="10"/>
  <c r="BN10" i="10"/>
  <c r="BO12" i="10"/>
  <c r="BO14" i="10"/>
  <c r="Y6" i="10"/>
  <c r="L77" i="12" s="1"/>
  <c r="BN9" i="10"/>
  <c r="BQ11" i="10"/>
  <c r="Y81" i="13" s="1"/>
  <c r="BQ13" i="10"/>
  <c r="Y83" i="13" s="1"/>
  <c r="BQ15" i="10"/>
  <c r="Y85" i="13" s="1"/>
  <c r="BO6" i="10"/>
  <c r="BN11" i="10"/>
  <c r="BN13" i="10"/>
  <c r="BN15" i="10"/>
  <c r="BN2" i="10"/>
  <c r="BO2" i="10"/>
  <c r="BN6" i="10"/>
  <c r="BQ6" i="10"/>
  <c r="Y76" i="13" s="1"/>
  <c r="BO7" i="10"/>
  <c r="BQ7" i="10"/>
  <c r="Y77" i="13" s="1"/>
  <c r="BO9" i="10"/>
  <c r="BQ9" i="10"/>
  <c r="Y79" i="13" s="1"/>
  <c r="BO10" i="10"/>
  <c r="BQ10" i="10"/>
  <c r="Y80" i="13" s="1"/>
  <c r="BO11" i="10"/>
  <c r="BN12" i="10"/>
  <c r="BQ12" i="10"/>
  <c r="Y82" i="13" s="1"/>
  <c r="BO13" i="10"/>
  <c r="BN14" i="10"/>
  <c r="BQ14" i="10"/>
  <c r="Y84" i="13" s="1"/>
  <c r="Y34" i="12"/>
  <c r="W47" i="12"/>
  <c r="N46" i="12"/>
  <c r="BM3" i="10" l="1"/>
  <c r="H73" i="13" s="1"/>
  <c r="BU15" i="10"/>
  <c r="BU13" i="10"/>
  <c r="BU9" i="10"/>
  <c r="BU11" i="10"/>
  <c r="BP12" i="10"/>
  <c r="BP6" i="10"/>
  <c r="U13" i="10"/>
  <c r="H84" i="12" s="1"/>
  <c r="U9" i="10"/>
  <c r="H80" i="12" s="1"/>
  <c r="U15" i="10"/>
  <c r="H86" i="12" s="1"/>
  <c r="U11" i="10"/>
  <c r="H82" i="12" s="1"/>
  <c r="U6" i="10"/>
  <c r="H77" i="12" s="1"/>
  <c r="BP15" i="10"/>
  <c r="BU12" i="10"/>
  <c r="BU6" i="10"/>
  <c r="U56" i="13"/>
  <c r="BU7" i="10"/>
  <c r="U14" i="10"/>
  <c r="H85" i="12" s="1"/>
  <c r="BU14" i="10"/>
  <c r="BU10" i="10"/>
  <c r="U61" i="13"/>
  <c r="BU2" i="10"/>
  <c r="U62" i="13"/>
  <c r="U60" i="13"/>
  <c r="BM13" i="10"/>
  <c r="H83" i="13" s="1"/>
  <c r="U64" i="13"/>
  <c r="BM2" i="10"/>
  <c r="BD10" i="10"/>
  <c r="U61" i="12" s="1"/>
  <c r="BM11" i="10"/>
  <c r="H81" i="13" s="1"/>
  <c r="BR3" i="10"/>
  <c r="H53" i="13" s="1"/>
  <c r="AQ3" i="10"/>
  <c r="H54" i="12" s="1"/>
  <c r="BR12" i="10"/>
  <c r="H62" i="13" s="1"/>
  <c r="BR14" i="10"/>
  <c r="H64" i="13" s="1"/>
  <c r="AQ2" i="10"/>
  <c r="H53" i="12" s="1"/>
  <c r="U3" i="10"/>
  <c r="H74" i="12" s="1"/>
  <c r="BR7" i="10"/>
  <c r="H57" i="13" s="1"/>
  <c r="BR10" i="10"/>
  <c r="H60" i="13" s="1"/>
  <c r="BM6" i="10"/>
  <c r="H76" i="13" s="1"/>
  <c r="BM14" i="10"/>
  <c r="H84" i="13" s="1"/>
  <c r="U12" i="10"/>
  <c r="H83" i="12" s="1"/>
  <c r="U7" i="10"/>
  <c r="H78" i="12" s="1"/>
  <c r="BM12" i="10"/>
  <c r="H82" i="13" s="1"/>
  <c r="U10" i="10"/>
  <c r="H81" i="12" s="1"/>
  <c r="U2" i="10"/>
  <c r="Q80" i="13"/>
  <c r="U80" i="13" s="1"/>
  <c r="BM10" i="10"/>
  <c r="H80" i="13" s="1"/>
  <c r="Q79" i="13"/>
  <c r="U79" i="13" s="1"/>
  <c r="BM9" i="10"/>
  <c r="H79" i="13" s="1"/>
  <c r="Q77" i="13"/>
  <c r="BM7" i="10"/>
  <c r="H77" i="13" s="1"/>
  <c r="BD6" i="10"/>
  <c r="U57" i="12" s="1"/>
  <c r="AQ6" i="10"/>
  <c r="H57" i="12" s="1"/>
  <c r="Q58" i="12"/>
  <c r="AQ7" i="10"/>
  <c r="BR15" i="10"/>
  <c r="H65" i="13" s="1"/>
  <c r="BR13" i="10"/>
  <c r="H63" i="13" s="1"/>
  <c r="BR11" i="10"/>
  <c r="H61" i="13" s="1"/>
  <c r="BR9" i="10"/>
  <c r="H59" i="13" s="1"/>
  <c r="Q66" i="12"/>
  <c r="AQ15" i="10"/>
  <c r="Q64" i="12"/>
  <c r="AQ13" i="10"/>
  <c r="Q62" i="12"/>
  <c r="AQ11" i="10"/>
  <c r="Q60" i="12"/>
  <c r="AQ9" i="10"/>
  <c r="Q52" i="13"/>
  <c r="U52" i="13" s="1"/>
  <c r="BR2" i="10"/>
  <c r="H52" i="13" s="1"/>
  <c r="Q65" i="12"/>
  <c r="AQ14" i="10"/>
  <c r="Q63" i="12"/>
  <c r="AQ12" i="10"/>
  <c r="AQ10" i="10"/>
  <c r="H61" i="12" s="1"/>
  <c r="BR6" i="10"/>
  <c r="H56" i="13" s="1"/>
  <c r="BM15" i="10"/>
  <c r="H85" i="13" s="1"/>
  <c r="Q65" i="13"/>
  <c r="U65" i="13" s="1"/>
  <c r="BT18" i="10"/>
  <c r="U57" i="13"/>
  <c r="BP2" i="10"/>
  <c r="Q59" i="13"/>
  <c r="U59" i="13" s="1"/>
  <c r="BP11" i="10"/>
  <c r="Y68" i="13"/>
  <c r="BS18" i="10"/>
  <c r="L74" i="12"/>
  <c r="AH3" i="10"/>
  <c r="U74" i="12" s="1"/>
  <c r="BD3" i="10"/>
  <c r="U54" i="12" s="1"/>
  <c r="L54" i="12"/>
  <c r="BU3" i="10"/>
  <c r="Q53" i="13"/>
  <c r="U53" i="13" s="1"/>
  <c r="Q74" i="12"/>
  <c r="Q54" i="12"/>
  <c r="BP3" i="10"/>
  <c r="Q73" i="13"/>
  <c r="U73" i="13" s="1"/>
  <c r="Q63" i="13"/>
  <c r="U63" i="13" s="1"/>
  <c r="BV18" i="10"/>
  <c r="BO18" i="10"/>
  <c r="Q53" i="12"/>
  <c r="L68" i="13"/>
  <c r="Y72" i="13"/>
  <c r="Y88" i="13" s="1"/>
  <c r="BQ18" i="10"/>
  <c r="U85" i="13"/>
  <c r="Q57" i="12"/>
  <c r="BN18" i="10"/>
  <c r="BP14" i="10"/>
  <c r="Q83" i="13"/>
  <c r="U83" i="13" s="1"/>
  <c r="Q72" i="13"/>
  <c r="U72" i="13" s="1"/>
  <c r="Q82" i="13"/>
  <c r="U82" i="13" s="1"/>
  <c r="Q83" i="12"/>
  <c r="Q78" i="12"/>
  <c r="Q86" i="12"/>
  <c r="Q82" i="12"/>
  <c r="Q77" i="12"/>
  <c r="Q81" i="13"/>
  <c r="U81" i="13" s="1"/>
  <c r="Q76" i="13"/>
  <c r="U76" i="13" s="1"/>
  <c r="Q84" i="13"/>
  <c r="U84" i="13" s="1"/>
  <c r="AL18" i="10"/>
  <c r="Y78" i="12"/>
  <c r="L77" i="13" s="1"/>
  <c r="Q85" i="12"/>
  <c r="Q81" i="12"/>
  <c r="Q73" i="12"/>
  <c r="Q84" i="12"/>
  <c r="Q80" i="12"/>
  <c r="BP13" i="10"/>
  <c r="AD18" i="10"/>
  <c r="AH14" i="10"/>
  <c r="U85" i="12" s="1"/>
  <c r="AH10" i="10"/>
  <c r="AH13" i="10"/>
  <c r="AH9" i="10"/>
  <c r="Y18" i="10"/>
  <c r="AH6" i="10"/>
  <c r="AH12" i="10"/>
  <c r="AH7" i="10"/>
  <c r="AH15" i="10"/>
  <c r="U86" i="12" s="1"/>
  <c r="AH11" i="10"/>
  <c r="AH2" i="10"/>
  <c r="BP10" i="10"/>
  <c r="BP9" i="10"/>
  <c r="BP7" i="10"/>
  <c r="A13" i="10"/>
  <c r="A12" i="10"/>
  <c r="A11" i="10"/>
  <c r="A10" i="10"/>
  <c r="A9" i="10"/>
  <c r="A8" i="10"/>
  <c r="A7" i="10"/>
  <c r="A6" i="10"/>
  <c r="A5" i="10"/>
  <c r="A4" i="10"/>
  <c r="A3" i="10"/>
  <c r="A2" i="10"/>
  <c r="BU18" i="10" l="1"/>
  <c r="U77" i="13"/>
  <c r="BR18" i="10"/>
  <c r="H72" i="13"/>
  <c r="BM18" i="10"/>
  <c r="L88" i="13"/>
  <c r="BP18" i="10"/>
  <c r="U83" i="12"/>
  <c r="H65" i="12"/>
  <c r="BD14" i="10"/>
  <c r="U65" i="12" s="1"/>
  <c r="U84" i="12"/>
  <c r="H66" i="12"/>
  <c r="U82" i="12"/>
  <c r="H64" i="12"/>
  <c r="U78" i="12"/>
  <c r="H60" i="12"/>
  <c r="U77" i="12"/>
  <c r="H58" i="12"/>
  <c r="BD7" i="10"/>
  <c r="U58" i="12" s="1"/>
  <c r="U80" i="12"/>
  <c r="H62" i="12"/>
  <c r="U81" i="12"/>
  <c r="H63" i="12"/>
  <c r="AH18" i="10"/>
  <c r="U73" i="12"/>
  <c r="H73" i="12"/>
  <c r="U18" i="10"/>
  <c r="L89" i="12"/>
  <c r="L69" i="12"/>
  <c r="Y35" i="12"/>
  <c r="O28" i="16" s="1"/>
  <c r="Y89" i="12"/>
  <c r="Y69" i="12"/>
  <c r="BD12" i="10" l="1"/>
  <c r="U63" i="12" s="1"/>
  <c r="BD11" i="10"/>
  <c r="U62" i="12" s="1"/>
  <c r="BD9" i="10"/>
  <c r="U60" i="12" s="1"/>
  <c r="AZ18" i="10"/>
  <c r="BD13" i="10"/>
  <c r="U64" i="12" s="1"/>
  <c r="BD15" i="10"/>
  <c r="U66" i="12" s="1"/>
  <c r="AU18" i="10"/>
  <c r="BD2" i="10"/>
  <c r="U53" i="12" s="1"/>
  <c r="BH18" i="10"/>
  <c r="N13" i="11"/>
  <c r="BG3" i="9"/>
  <c r="BG2" i="9" s="1"/>
  <c r="BB3" i="9"/>
  <c r="BB2" i="9" s="1"/>
  <c r="AW3" i="9"/>
  <c r="AW2" i="9" s="1"/>
  <c r="AR3" i="9"/>
  <c r="AR2" i="9" s="1"/>
  <c r="AM3" i="9"/>
  <c r="AM2" i="9" s="1"/>
  <c r="AH3" i="9"/>
  <c r="AH2" i="9" s="1"/>
  <c r="AC3" i="9"/>
  <c r="AC2" i="9" s="1"/>
  <c r="X3" i="9"/>
  <c r="X2" i="9" s="1"/>
  <c r="S3" i="9"/>
  <c r="S2" i="9" s="1"/>
  <c r="N3" i="9"/>
  <c r="N2" i="9" s="1"/>
  <c r="I3" i="9"/>
  <c r="I2" i="9" s="1"/>
  <c r="E3" i="9"/>
  <c r="N14" i="11"/>
  <c r="N12" i="11"/>
  <c r="N11" i="11"/>
  <c r="N10" i="11"/>
  <c r="N9" i="11"/>
  <c r="N8" i="11"/>
  <c r="N7" i="11"/>
  <c r="N6" i="11"/>
  <c r="N5" i="11"/>
  <c r="N4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N3" i="11"/>
  <c r="Y36" i="12" l="1"/>
  <c r="Y35" i="13"/>
  <c r="P27" i="15" s="1"/>
  <c r="AQ18" i="10"/>
  <c r="BD18" i="10"/>
  <c r="E2" i="9"/>
  <c r="N14" i="9"/>
  <c r="N10" i="9"/>
  <c r="N6" i="9"/>
  <c r="N13" i="9"/>
  <c r="N9" i="9"/>
  <c r="N5" i="9"/>
  <c r="N16" i="9"/>
  <c r="N12" i="9"/>
  <c r="N8" i="9"/>
  <c r="N15" i="9"/>
  <c r="N11" i="9"/>
  <c r="N7" i="9"/>
  <c r="AC16" i="9"/>
  <c r="AC12" i="9"/>
  <c r="AC8" i="9"/>
  <c r="AC10" i="9"/>
  <c r="AC13" i="9"/>
  <c r="AC5" i="9"/>
  <c r="AC15" i="9"/>
  <c r="AC11" i="9"/>
  <c r="AC7" i="9"/>
  <c r="AC14" i="9"/>
  <c r="AC6" i="9"/>
  <c r="AC9" i="9"/>
  <c r="AW16" i="9"/>
  <c r="AW12" i="9"/>
  <c r="AW8" i="9"/>
  <c r="AW13" i="9"/>
  <c r="AW5" i="9"/>
  <c r="AW15" i="9"/>
  <c r="AW11" i="9"/>
  <c r="AW7" i="9"/>
  <c r="AW14" i="9"/>
  <c r="AW10" i="9"/>
  <c r="AW6" i="9"/>
  <c r="AW9" i="9"/>
  <c r="BG16" i="9"/>
  <c r="BG12" i="9"/>
  <c r="BG8" i="9"/>
  <c r="BG6" i="9"/>
  <c r="BG13" i="9"/>
  <c r="BG5" i="9"/>
  <c r="BG15" i="9"/>
  <c r="BG11" i="9"/>
  <c r="BG7" i="9"/>
  <c r="BG14" i="9"/>
  <c r="BG10" i="9"/>
  <c r="BG9" i="9"/>
  <c r="AH16" i="9"/>
  <c r="AH12" i="9"/>
  <c r="AH8" i="9"/>
  <c r="AH14" i="9"/>
  <c r="AH6" i="9"/>
  <c r="AH9" i="9"/>
  <c r="AH15" i="9"/>
  <c r="AH11" i="9"/>
  <c r="AH7" i="9"/>
  <c r="AH10" i="9"/>
  <c r="AH13" i="9"/>
  <c r="AH5" i="9"/>
  <c r="BB16" i="9"/>
  <c r="BB12" i="9"/>
  <c r="BB8" i="9"/>
  <c r="BB9" i="9"/>
  <c r="BB15" i="9"/>
  <c r="BB11" i="9"/>
  <c r="BB7" i="9"/>
  <c r="BB14" i="9"/>
  <c r="BB10" i="9"/>
  <c r="BB6" i="9"/>
  <c r="BB13" i="9"/>
  <c r="BB5" i="9"/>
  <c r="S16" i="9"/>
  <c r="S12" i="9"/>
  <c r="S8" i="9"/>
  <c r="S10" i="9"/>
  <c r="S13" i="9"/>
  <c r="S5" i="9"/>
  <c r="S15" i="9"/>
  <c r="S11" i="9"/>
  <c r="S7" i="9"/>
  <c r="S14" i="9"/>
  <c r="S6" i="9"/>
  <c r="S9" i="9"/>
  <c r="AM16" i="9"/>
  <c r="AM12" i="9"/>
  <c r="AM8" i="9"/>
  <c r="AM10" i="9"/>
  <c r="AM13" i="9"/>
  <c r="AM5" i="9"/>
  <c r="AM15" i="9"/>
  <c r="AM11" i="9"/>
  <c r="AM7" i="9"/>
  <c r="AM14" i="9"/>
  <c r="AM6" i="9"/>
  <c r="AM9" i="9"/>
  <c r="X16" i="9"/>
  <c r="X12" i="9"/>
  <c r="X8" i="9"/>
  <c r="X14" i="9"/>
  <c r="X6" i="9"/>
  <c r="X9" i="9"/>
  <c r="X15" i="9"/>
  <c r="X11" i="9"/>
  <c r="X7" i="9"/>
  <c r="X10" i="9"/>
  <c r="X13" i="9"/>
  <c r="X5" i="9"/>
  <c r="AR16" i="9"/>
  <c r="AR12" i="9"/>
  <c r="AR8" i="9"/>
  <c r="AR10" i="9"/>
  <c r="AR9" i="9"/>
  <c r="AR15" i="9"/>
  <c r="AR11" i="9"/>
  <c r="AR7" i="9"/>
  <c r="AR14" i="9"/>
  <c r="AR6" i="9"/>
  <c r="AR13" i="9"/>
  <c r="AR5" i="9"/>
  <c r="I13" i="9"/>
  <c r="I9" i="9"/>
  <c r="I5" i="9"/>
  <c r="I16" i="9"/>
  <c r="I12" i="9"/>
  <c r="I8" i="9"/>
  <c r="I15" i="9"/>
  <c r="I11" i="9"/>
  <c r="I7" i="9"/>
  <c r="I14" i="9"/>
  <c r="I10" i="9"/>
  <c r="I6" i="9"/>
  <c r="E15" i="9"/>
  <c r="E11" i="9"/>
  <c r="E7" i="9"/>
  <c r="E14" i="9"/>
  <c r="E10" i="9"/>
  <c r="E6" i="9"/>
  <c r="E13" i="9"/>
  <c r="E9" i="9"/>
  <c r="E5" i="9"/>
  <c r="E16" i="9"/>
  <c r="E12" i="9"/>
  <c r="E8" i="9"/>
  <c r="N15" i="11"/>
  <c r="Y38" i="12" l="1"/>
  <c r="S29" i="16" s="1"/>
  <c r="P27" i="16"/>
  <c r="BU9" i="9"/>
  <c r="BU14" i="9"/>
  <c r="BU15" i="9"/>
  <c r="BU8" i="9"/>
  <c r="BR8" i="9"/>
  <c r="BR9" i="9"/>
  <c r="BR14" i="9"/>
  <c r="BR12" i="9"/>
  <c r="BR13" i="9"/>
  <c r="BR16" i="9"/>
  <c r="BR6" i="9"/>
  <c r="BR11" i="9"/>
  <c r="BU11" i="9"/>
  <c r="BU10" i="9"/>
  <c r="BU13" i="9"/>
  <c r="BR7" i="9"/>
  <c r="BU6" i="9"/>
  <c r="BU5" i="9"/>
  <c r="BU12" i="9"/>
  <c r="BR15" i="9"/>
  <c r="BR10" i="9"/>
  <c r="Y13" i="12"/>
  <c r="Y13" i="13"/>
  <c r="BR5" i="9"/>
  <c r="BU7" i="9"/>
  <c r="BU16" i="9"/>
  <c r="N17" i="9"/>
  <c r="I17" i="9"/>
  <c r="E17" i="9"/>
  <c r="S17" i="9"/>
  <c r="BG17" i="9"/>
  <c r="X17" i="9"/>
  <c r="BB17" i="9"/>
  <c r="AH17" i="9"/>
  <c r="AM17" i="9"/>
  <c r="AW17" i="9"/>
  <c r="AC17" i="9"/>
  <c r="AR17" i="9"/>
  <c r="BR17" i="9" l="1"/>
  <c r="D5" i="9"/>
  <c r="D6" i="9" l="1"/>
  <c r="D7" i="9"/>
  <c r="D8" i="9"/>
  <c r="D9" i="9"/>
  <c r="D10" i="9"/>
  <c r="D11" i="9"/>
  <c r="D12" i="9"/>
  <c r="D13" i="9"/>
  <c r="D14" i="9"/>
  <c r="D15" i="9"/>
  <c r="D16" i="9"/>
  <c r="C17" i="9" l="1"/>
  <c r="D17" i="9" s="1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F5" i="9" l="1"/>
  <c r="BI10" i="9"/>
  <c r="BD14" i="9"/>
  <c r="BD6" i="9"/>
  <c r="AY10" i="9"/>
  <c r="AT14" i="9"/>
  <c r="AT6" i="9"/>
  <c r="AO10" i="9"/>
  <c r="AJ14" i="9"/>
  <c r="AJ6" i="9"/>
  <c r="AE10" i="9"/>
  <c r="Z14" i="9"/>
  <c r="Z6" i="9"/>
  <c r="U10" i="9"/>
  <c r="P14" i="9"/>
  <c r="P6" i="9"/>
  <c r="K10" i="9"/>
  <c r="G14" i="9"/>
  <c r="G6" i="9"/>
  <c r="AO12" i="9"/>
  <c r="AJ8" i="9"/>
  <c r="Z16" i="9"/>
  <c r="U12" i="9"/>
  <c r="P8" i="9"/>
  <c r="G16" i="9"/>
  <c r="BI11" i="9"/>
  <c r="BD7" i="9"/>
  <c r="AT15" i="9"/>
  <c r="AO11" i="9"/>
  <c r="AJ7" i="9"/>
  <c r="Z11" i="9"/>
  <c r="U7" i="9"/>
  <c r="K15" i="9"/>
  <c r="G11" i="9"/>
  <c r="BI9" i="9"/>
  <c r="BD13" i="9"/>
  <c r="BD5" i="9"/>
  <c r="AY9" i="9"/>
  <c r="AT13" i="9"/>
  <c r="AT5" i="9"/>
  <c r="AO9" i="9"/>
  <c r="AJ13" i="9"/>
  <c r="AJ5" i="9"/>
  <c r="AE9" i="9"/>
  <c r="Z13" i="9"/>
  <c r="Z5" i="9"/>
  <c r="U9" i="9"/>
  <c r="P13" i="9"/>
  <c r="P5" i="9"/>
  <c r="K9" i="9"/>
  <c r="G13" i="9"/>
  <c r="G5" i="9"/>
  <c r="BI12" i="9"/>
  <c r="BD16" i="9"/>
  <c r="BD8" i="9"/>
  <c r="AY12" i="9"/>
  <c r="AT16" i="9"/>
  <c r="AO16" i="9"/>
  <c r="AJ12" i="9"/>
  <c r="AE8" i="9"/>
  <c r="U16" i="9"/>
  <c r="P12" i="9"/>
  <c r="K8" i="9"/>
  <c r="BI15" i="9"/>
  <c r="BD11" i="9"/>
  <c r="AY7" i="9"/>
  <c r="AO15" i="9"/>
  <c r="AJ11" i="9"/>
  <c r="AE7" i="9"/>
  <c r="Z7" i="9"/>
  <c r="P15" i="9"/>
  <c r="K11" i="9"/>
  <c r="G7" i="9"/>
  <c r="P16" i="9"/>
  <c r="K12" i="9"/>
  <c r="G8" i="9"/>
  <c r="BD15" i="9"/>
  <c r="AY11" i="9"/>
  <c r="AT7" i="9"/>
  <c r="AJ15" i="9"/>
  <c r="AE11" i="9"/>
  <c r="U15" i="9"/>
  <c r="P11" i="9"/>
  <c r="BI14" i="9"/>
  <c r="BI6" i="9"/>
  <c r="BD10" i="9"/>
  <c r="AY14" i="9"/>
  <c r="AY6" i="9"/>
  <c r="AT10" i="9"/>
  <c r="AO14" i="9"/>
  <c r="AO6" i="9"/>
  <c r="AJ10" i="9"/>
  <c r="AE14" i="9"/>
  <c r="AE6" i="9"/>
  <c r="Z10" i="9"/>
  <c r="U14" i="9"/>
  <c r="U6" i="9"/>
  <c r="P10" i="9"/>
  <c r="K14" i="9"/>
  <c r="K6" i="9"/>
  <c r="G10" i="9"/>
  <c r="AT12" i="9"/>
  <c r="AJ16" i="9"/>
  <c r="AE12" i="9"/>
  <c r="Z8" i="9"/>
  <c r="K7" i="9"/>
  <c r="BI5" i="9"/>
  <c r="AY13" i="9"/>
  <c r="AT9" i="9"/>
  <c r="AO5" i="9"/>
  <c r="AE13" i="9"/>
  <c r="Z9" i="9"/>
  <c r="U5" i="9"/>
  <c r="K13" i="9"/>
  <c r="G9" i="9"/>
  <c r="BI8" i="9"/>
  <c r="AY16" i="9"/>
  <c r="AT8" i="9"/>
  <c r="AE16" i="9"/>
  <c r="U8" i="9"/>
  <c r="G12" i="9"/>
  <c r="AY15" i="9"/>
  <c r="AO7" i="9"/>
  <c r="Z15" i="9"/>
  <c r="P7" i="9"/>
  <c r="BI13" i="9"/>
  <c r="BD9" i="9"/>
  <c r="AY5" i="9"/>
  <c r="AO13" i="9"/>
  <c r="AJ9" i="9"/>
  <c r="AE5" i="9"/>
  <c r="U13" i="9"/>
  <c r="P9" i="9"/>
  <c r="K5" i="9"/>
  <c r="BI16" i="9"/>
  <c r="BD12" i="9"/>
  <c r="AY8" i="9"/>
  <c r="AO8" i="9"/>
  <c r="Z12" i="9"/>
  <c r="K16" i="9"/>
  <c r="BI7" i="9"/>
  <c r="AT11" i="9"/>
  <c r="AE15" i="9"/>
  <c r="U11" i="9"/>
  <c r="G15" i="9"/>
  <c r="BH15" i="9"/>
  <c r="BJ15" i="9" s="1"/>
  <c r="BH13" i="9"/>
  <c r="BJ13" i="9" s="1"/>
  <c r="BH11" i="9"/>
  <c r="BJ11" i="9" s="1"/>
  <c r="BH9" i="9"/>
  <c r="BJ9" i="9" s="1"/>
  <c r="BH7" i="9"/>
  <c r="BJ7" i="9" s="1"/>
  <c r="BH5" i="9"/>
  <c r="BC15" i="9"/>
  <c r="BE15" i="9" s="1"/>
  <c r="BC13" i="9"/>
  <c r="BE13" i="9" s="1"/>
  <c r="BC11" i="9"/>
  <c r="BE11" i="9" s="1"/>
  <c r="BC9" i="9"/>
  <c r="BE9" i="9" s="1"/>
  <c r="BC7" i="9"/>
  <c r="BE7" i="9" s="1"/>
  <c r="BC5" i="9"/>
  <c r="AX15" i="9"/>
  <c r="AZ15" i="9" s="1"/>
  <c r="AX13" i="9"/>
  <c r="AZ13" i="9" s="1"/>
  <c r="AX11" i="9"/>
  <c r="AZ11" i="9" s="1"/>
  <c r="AX9" i="9"/>
  <c r="AZ9" i="9" s="1"/>
  <c r="AX7" i="9"/>
  <c r="AZ7" i="9" s="1"/>
  <c r="AX5" i="9"/>
  <c r="AS15" i="9"/>
  <c r="AU15" i="9" s="1"/>
  <c r="AS13" i="9"/>
  <c r="AU13" i="9" s="1"/>
  <c r="AS11" i="9"/>
  <c r="AU11" i="9" s="1"/>
  <c r="AS9" i="9"/>
  <c r="AU9" i="9" s="1"/>
  <c r="AS7" i="9"/>
  <c r="AU7" i="9" s="1"/>
  <c r="AS5" i="9"/>
  <c r="AN15" i="9"/>
  <c r="AN13" i="9"/>
  <c r="AN11" i="9"/>
  <c r="AN9" i="9"/>
  <c r="AN7" i="9"/>
  <c r="AN5" i="9"/>
  <c r="AI15" i="9"/>
  <c r="AK15" i="9" s="1"/>
  <c r="AI13" i="9"/>
  <c r="AK13" i="9" s="1"/>
  <c r="AI11" i="9"/>
  <c r="AK11" i="9" s="1"/>
  <c r="AI9" i="9"/>
  <c r="AK9" i="9" s="1"/>
  <c r="AI7" i="9"/>
  <c r="AK7" i="9" s="1"/>
  <c r="AI5" i="9"/>
  <c r="AD15" i="9"/>
  <c r="AF15" i="9" s="1"/>
  <c r="AD13" i="9"/>
  <c r="AF13" i="9" s="1"/>
  <c r="AD11" i="9"/>
  <c r="AF11" i="9" s="1"/>
  <c r="AD9" i="9"/>
  <c r="AF9" i="9" s="1"/>
  <c r="AD7" i="9"/>
  <c r="AF7" i="9" s="1"/>
  <c r="AD5" i="9"/>
  <c r="Y15" i="9"/>
  <c r="AA15" i="9" s="1"/>
  <c r="Y13" i="9"/>
  <c r="AA13" i="9" s="1"/>
  <c r="Y11" i="9"/>
  <c r="AA11" i="9" s="1"/>
  <c r="Y9" i="9"/>
  <c r="AA9" i="9" s="1"/>
  <c r="Y7" i="9"/>
  <c r="AA7" i="9" s="1"/>
  <c r="Y5" i="9"/>
  <c r="BH16" i="9"/>
  <c r="BJ16" i="9" s="1"/>
  <c r="BH14" i="9"/>
  <c r="BJ14" i="9" s="1"/>
  <c r="BH12" i="9"/>
  <c r="BJ12" i="9" s="1"/>
  <c r="BH10" i="9"/>
  <c r="BJ10" i="9" s="1"/>
  <c r="BH8" i="9"/>
  <c r="BJ8" i="9" s="1"/>
  <c r="BH6" i="9"/>
  <c r="BJ6" i="9" s="1"/>
  <c r="BC16" i="9"/>
  <c r="BE16" i="9" s="1"/>
  <c r="BC14" i="9"/>
  <c r="BE14" i="9" s="1"/>
  <c r="BC12" i="9"/>
  <c r="BE12" i="9" s="1"/>
  <c r="BC10" i="9"/>
  <c r="BE10" i="9" s="1"/>
  <c r="BC8" i="9"/>
  <c r="BE8" i="9" s="1"/>
  <c r="BC6" i="9"/>
  <c r="BE6" i="9" s="1"/>
  <c r="AX16" i="9"/>
  <c r="AZ16" i="9" s="1"/>
  <c r="AX14" i="9"/>
  <c r="AZ14" i="9" s="1"/>
  <c r="AX12" i="9"/>
  <c r="AZ12" i="9" s="1"/>
  <c r="AX10" i="9"/>
  <c r="AZ10" i="9" s="1"/>
  <c r="AX8" i="9"/>
  <c r="AZ8" i="9" s="1"/>
  <c r="AX6" i="9"/>
  <c r="AZ6" i="9" s="1"/>
  <c r="AS16" i="9"/>
  <c r="AU16" i="9" s="1"/>
  <c r="AS14" i="9"/>
  <c r="AU14" i="9" s="1"/>
  <c r="AS12" i="9"/>
  <c r="AU12" i="9" s="1"/>
  <c r="AS10" i="9"/>
  <c r="AU10" i="9" s="1"/>
  <c r="AS8" i="9"/>
  <c r="AU8" i="9" s="1"/>
  <c r="AS6" i="9"/>
  <c r="AU6" i="9" s="1"/>
  <c r="AN16" i="9"/>
  <c r="AN14" i="9"/>
  <c r="AN12" i="9"/>
  <c r="AN10" i="9"/>
  <c r="AN8" i="9"/>
  <c r="AN6" i="9"/>
  <c r="AI16" i="9"/>
  <c r="AK16" i="9" s="1"/>
  <c r="AI14" i="9"/>
  <c r="AK14" i="9" s="1"/>
  <c r="AI12" i="9"/>
  <c r="AK12" i="9" s="1"/>
  <c r="AI10" i="9"/>
  <c r="AK10" i="9" s="1"/>
  <c r="AI8" i="9"/>
  <c r="AK8" i="9" s="1"/>
  <c r="AI6" i="9"/>
  <c r="AK6" i="9" s="1"/>
  <c r="AD16" i="9"/>
  <c r="AF16" i="9" s="1"/>
  <c r="AD14" i="9"/>
  <c r="AF14" i="9" s="1"/>
  <c r="AD12" i="9"/>
  <c r="AF12" i="9" s="1"/>
  <c r="AD10" i="9"/>
  <c r="AF10" i="9" s="1"/>
  <c r="AD8" i="9"/>
  <c r="AF8" i="9" s="1"/>
  <c r="AD6" i="9"/>
  <c r="AF6" i="9" s="1"/>
  <c r="Y16" i="9"/>
  <c r="AA16" i="9" s="1"/>
  <c r="Y14" i="9"/>
  <c r="AA14" i="9" s="1"/>
  <c r="Y12" i="9"/>
  <c r="AA12" i="9" s="1"/>
  <c r="Y10" i="9"/>
  <c r="AA10" i="9" s="1"/>
  <c r="Y8" i="9"/>
  <c r="AA8" i="9" s="1"/>
  <c r="Y6" i="9"/>
  <c r="AA6" i="9" s="1"/>
  <c r="J6" i="9"/>
  <c r="J5" i="9"/>
  <c r="O5" i="9"/>
  <c r="T6" i="9"/>
  <c r="O6" i="9"/>
  <c r="O8" i="9"/>
  <c r="F6" i="9"/>
  <c r="O7" i="9"/>
  <c r="J7" i="9"/>
  <c r="T5" i="9"/>
  <c r="B17" i="9"/>
  <c r="B6" i="9"/>
  <c r="B5" i="9"/>
  <c r="B7" i="9"/>
  <c r="B8" i="9"/>
  <c r="B9" i="9"/>
  <c r="B11" i="9"/>
  <c r="B13" i="9"/>
  <c r="B10" i="9"/>
  <c r="B12" i="9"/>
  <c r="B15" i="9"/>
  <c r="B14" i="9"/>
  <c r="B16" i="9"/>
  <c r="T8" i="9"/>
  <c r="J9" i="9"/>
  <c r="J10" i="9"/>
  <c r="T11" i="9"/>
  <c r="J12" i="9"/>
  <c r="T13" i="9"/>
  <c r="J14" i="9"/>
  <c r="T15" i="9"/>
  <c r="J16" i="9"/>
  <c r="F8" i="9"/>
  <c r="O9" i="9"/>
  <c r="O10" i="9"/>
  <c r="F11" i="9"/>
  <c r="O12" i="9"/>
  <c r="F13" i="9"/>
  <c r="O14" i="9"/>
  <c r="F15" i="9"/>
  <c r="O16" i="9"/>
  <c r="T7" i="9"/>
  <c r="J8" i="9"/>
  <c r="T9" i="9"/>
  <c r="T10" i="9"/>
  <c r="J11" i="9"/>
  <c r="T12" i="9"/>
  <c r="J13" i="9"/>
  <c r="T14" i="9"/>
  <c r="J15" i="9"/>
  <c r="T16" i="9"/>
  <c r="F7" i="9"/>
  <c r="F9" i="9"/>
  <c r="F10" i="9"/>
  <c r="O11" i="9"/>
  <c r="F12" i="9"/>
  <c r="O13" i="9"/>
  <c r="F14" i="9"/>
  <c r="O15" i="9"/>
  <c r="F16" i="9"/>
  <c r="BW5" i="9" l="1"/>
  <c r="BV9" i="9"/>
  <c r="BV16" i="9"/>
  <c r="BV15" i="9"/>
  <c r="BS7" i="9"/>
  <c r="BV12" i="9"/>
  <c r="BV11" i="9"/>
  <c r="BV10" i="9"/>
  <c r="BT15" i="9"/>
  <c r="BV14" i="9"/>
  <c r="BV5" i="9"/>
  <c r="BV13" i="9"/>
  <c r="BV6" i="9"/>
  <c r="BV7" i="9"/>
  <c r="BW13" i="9"/>
  <c r="BW6" i="9"/>
  <c r="BV8" i="9"/>
  <c r="BS16" i="9"/>
  <c r="BS14" i="9"/>
  <c r="BS12" i="9"/>
  <c r="BS10" i="9"/>
  <c r="BT10" i="9"/>
  <c r="BS13" i="9"/>
  <c r="BS9" i="9"/>
  <c r="BS8" i="9"/>
  <c r="BS6" i="9"/>
  <c r="BW8" i="9"/>
  <c r="BW14" i="9"/>
  <c r="BT8" i="9"/>
  <c r="BW16" i="9"/>
  <c r="BT5" i="9"/>
  <c r="BT11" i="9"/>
  <c r="BW12" i="9"/>
  <c r="BT14" i="9"/>
  <c r="BW10" i="9"/>
  <c r="BS15" i="9"/>
  <c r="BS11" i="9"/>
  <c r="BW7" i="9"/>
  <c r="BT12" i="9"/>
  <c r="BT9" i="9"/>
  <c r="BT7" i="9"/>
  <c r="BW15" i="9"/>
  <c r="BT13" i="9"/>
  <c r="BW9" i="9"/>
  <c r="BW11" i="9"/>
  <c r="BT16" i="9"/>
  <c r="BT6" i="9"/>
  <c r="BS5" i="9"/>
  <c r="AP8" i="9"/>
  <c r="AP12" i="9"/>
  <c r="AP16" i="9"/>
  <c r="AP7" i="9"/>
  <c r="AP11" i="9"/>
  <c r="AP15" i="9"/>
  <c r="AP6" i="9"/>
  <c r="AP10" i="9"/>
  <c r="AP14" i="9"/>
  <c r="AP9" i="9"/>
  <c r="AP13" i="9"/>
  <c r="K17" i="9"/>
  <c r="AY17" i="9"/>
  <c r="AO17" i="9"/>
  <c r="G17" i="9"/>
  <c r="Z17" i="9"/>
  <c r="AT17" i="9"/>
  <c r="Y17" i="9"/>
  <c r="AA5" i="9"/>
  <c r="AA17" i="9" s="1"/>
  <c r="AD17" i="9"/>
  <c r="AF5" i="9"/>
  <c r="AF17" i="9" s="1"/>
  <c r="AI17" i="9"/>
  <c r="AK5" i="9"/>
  <c r="AK17" i="9" s="1"/>
  <c r="AN17" i="9"/>
  <c r="AP5" i="9"/>
  <c r="AS17" i="9"/>
  <c r="AU5" i="9"/>
  <c r="AU17" i="9" s="1"/>
  <c r="AX17" i="9"/>
  <c r="AZ5" i="9"/>
  <c r="AZ17" i="9" s="1"/>
  <c r="BC17" i="9"/>
  <c r="BE5" i="9"/>
  <c r="BE17" i="9" s="1"/>
  <c r="BH17" i="9"/>
  <c r="BJ5" i="9"/>
  <c r="BJ17" i="9" s="1"/>
  <c r="AE17" i="9"/>
  <c r="U17" i="9"/>
  <c r="BI17" i="9"/>
  <c r="P17" i="9"/>
  <c r="AJ17" i="9"/>
  <c r="BD17" i="9"/>
  <c r="H12" i="9"/>
  <c r="L12" i="9"/>
  <c r="Q5" i="9"/>
  <c r="H5" i="9"/>
  <c r="V5" i="9"/>
  <c r="L5" i="9"/>
  <c r="Q8" i="9"/>
  <c r="H7" i="9"/>
  <c r="Q7" i="9"/>
  <c r="V6" i="9"/>
  <c r="L6" i="9"/>
  <c r="Q6" i="9"/>
  <c r="H6" i="9"/>
  <c r="L11" i="9"/>
  <c r="L7" i="9"/>
  <c r="L16" i="9"/>
  <c r="V16" i="9"/>
  <c r="V11" i="9"/>
  <c r="V10" i="9"/>
  <c r="V15" i="9"/>
  <c r="H16" i="9"/>
  <c r="V12" i="9"/>
  <c r="V7" i="9"/>
  <c r="V9" i="9"/>
  <c r="L9" i="9"/>
  <c r="V14" i="9"/>
  <c r="H9" i="9"/>
  <c r="H11" i="9"/>
  <c r="V8" i="9"/>
  <c r="L10" i="9"/>
  <c r="H15" i="9"/>
  <c r="L8" i="9"/>
  <c r="H14" i="9"/>
  <c r="H8" i="9"/>
  <c r="L15" i="9"/>
  <c r="L14" i="9"/>
  <c r="H10" i="9"/>
  <c r="L13" i="9"/>
  <c r="H13" i="9"/>
  <c r="V13" i="9"/>
  <c r="Q10" i="9"/>
  <c r="O17" i="9"/>
  <c r="J17" i="9"/>
  <c r="F17" i="9"/>
  <c r="T17" i="9"/>
  <c r="AP17" i="9" l="1"/>
  <c r="BS17" i="9"/>
  <c r="BW17" i="9"/>
  <c r="BT17" i="9"/>
  <c r="M6" i="9"/>
  <c r="M7" i="9"/>
  <c r="M12" i="9"/>
  <c r="M5" i="9"/>
  <c r="M11" i="9"/>
  <c r="M16" i="9"/>
  <c r="M13" i="9"/>
  <c r="M9" i="9"/>
  <c r="M10" i="9"/>
  <c r="M8" i="9"/>
  <c r="M15" i="9"/>
  <c r="M14" i="9"/>
  <c r="L17" i="9"/>
  <c r="V17" i="9"/>
  <c r="H17" i="9"/>
  <c r="BN20" i="9"/>
  <c r="R8" i="9" l="1"/>
  <c r="W8" i="9" s="1"/>
  <c r="AB8" i="9" s="1"/>
  <c r="AG8" i="9" s="1"/>
  <c r="AL8" i="9" s="1"/>
  <c r="AQ8" i="9" s="1"/>
  <c r="AV8" i="9" s="1"/>
  <c r="BA8" i="9" s="1"/>
  <c r="BF8" i="9" s="1"/>
  <c r="BK8" i="9" s="1"/>
  <c r="BM8" i="9" s="1"/>
  <c r="BO8" i="9" s="1"/>
  <c r="R6" i="9"/>
  <c r="W6" i="9" s="1"/>
  <c r="AB6" i="9" s="1"/>
  <c r="AG6" i="9" s="1"/>
  <c r="AL6" i="9" s="1"/>
  <c r="AQ6" i="9" s="1"/>
  <c r="AV6" i="9" s="1"/>
  <c r="BA6" i="9" s="1"/>
  <c r="BF6" i="9" s="1"/>
  <c r="BK6" i="9" s="1"/>
  <c r="BM6" i="9" s="1"/>
  <c r="BP6" i="9" s="1"/>
  <c r="R10" i="9"/>
  <c r="W10" i="9" s="1"/>
  <c r="AB10" i="9" s="1"/>
  <c r="AG10" i="9" s="1"/>
  <c r="AL10" i="9" s="1"/>
  <c r="AQ10" i="9" s="1"/>
  <c r="AV10" i="9" s="1"/>
  <c r="BA10" i="9" s="1"/>
  <c r="BF10" i="9" s="1"/>
  <c r="BK10" i="9" s="1"/>
  <c r="BM10" i="9" s="1"/>
  <c r="BP10" i="9" s="1"/>
  <c r="R5" i="9"/>
  <c r="W5" i="9" s="1"/>
  <c r="AB5" i="9" s="1"/>
  <c r="AG5" i="9" s="1"/>
  <c r="R7" i="9"/>
  <c r="W7" i="9" s="1"/>
  <c r="AB7" i="9" s="1"/>
  <c r="AG7" i="9" s="1"/>
  <c r="AL7" i="9" s="1"/>
  <c r="AQ7" i="9" s="1"/>
  <c r="AV7" i="9" s="1"/>
  <c r="BA7" i="9" s="1"/>
  <c r="BF7" i="9" s="1"/>
  <c r="BK7" i="9" s="1"/>
  <c r="BM7" i="9" s="1"/>
  <c r="BO7" i="9" s="1"/>
  <c r="H88" i="13"/>
  <c r="H68" i="13"/>
  <c r="H69" i="12"/>
  <c r="H89" i="12"/>
  <c r="M17" i="9"/>
  <c r="Q68" i="13" l="1"/>
  <c r="U68" i="13"/>
  <c r="Y39" i="13" s="1"/>
  <c r="Q88" i="13"/>
  <c r="U88" i="13"/>
  <c r="Q69" i="12"/>
  <c r="U69" i="12"/>
  <c r="Y40" i="12" s="1"/>
  <c r="Y41" i="12" s="1"/>
  <c r="Y99" i="12" s="1"/>
  <c r="U89" i="12"/>
  <c r="N30" i="16" s="1"/>
  <c r="Q89" i="12"/>
  <c r="AL5" i="9"/>
  <c r="BP7" i="9"/>
  <c r="BP8" i="9"/>
  <c r="BO10" i="9"/>
  <c r="BO6" i="9"/>
  <c r="N30" i="15" l="1"/>
  <c r="Y99" i="13"/>
  <c r="Y100" i="12"/>
  <c r="Y101" i="12" s="1"/>
  <c r="AQ5" i="9"/>
  <c r="Y103" i="12" l="1"/>
  <c r="AV5" i="9"/>
  <c r="Y33" i="13" l="1"/>
  <c r="Y37" i="13" s="1"/>
  <c r="AC33" i="16"/>
  <c r="BA5" i="9"/>
  <c r="Q16" i="9"/>
  <c r="Q12" i="9"/>
  <c r="R12" i="9"/>
  <c r="Q14" i="9"/>
  <c r="R9" i="9"/>
  <c r="Q15" i="9"/>
  <c r="BM20" i="9"/>
  <c r="BO20" i="9" s="1"/>
  <c r="Q13" i="9"/>
  <c r="R26" i="15" l="1"/>
  <c r="S29" i="15"/>
  <c r="Y40" i="13"/>
  <c r="Y98" i="13" s="1"/>
  <c r="Y100" i="13"/>
  <c r="Y102" i="13" s="1"/>
  <c r="W9" i="9"/>
  <c r="AB9" i="9" s="1"/>
  <c r="AG9" i="9" s="1"/>
  <c r="W12" i="9"/>
  <c r="AB12" i="9" s="1"/>
  <c r="AG12" i="9" s="1"/>
  <c r="AL12" i="9" s="1"/>
  <c r="AQ12" i="9" s="1"/>
  <c r="AV12" i="9" s="1"/>
  <c r="BA12" i="9" s="1"/>
  <c r="BF12" i="9" s="1"/>
  <c r="BK12" i="9" s="1"/>
  <c r="BM12" i="9" s="1"/>
  <c r="BF5" i="9"/>
  <c r="R11" i="9"/>
  <c r="R15" i="9"/>
  <c r="R14" i="9"/>
  <c r="R16" i="9"/>
  <c r="Q9" i="9"/>
  <c r="Q11" i="9"/>
  <c r="R13" i="9"/>
  <c r="AC33" i="15" l="1"/>
  <c r="BU17" i="9"/>
  <c r="W14" i="9"/>
  <c r="AB14" i="9" s="1"/>
  <c r="AG14" i="9" s="1"/>
  <c r="AL14" i="9" s="1"/>
  <c r="AQ14" i="9" s="1"/>
  <c r="AV14" i="9" s="1"/>
  <c r="BA14" i="9" s="1"/>
  <c r="BF14" i="9" s="1"/>
  <c r="BK14" i="9" s="1"/>
  <c r="BM14" i="9" s="1"/>
  <c r="W11" i="9"/>
  <c r="AB11" i="9" s="1"/>
  <c r="W13" i="9"/>
  <c r="W16" i="9"/>
  <c r="W15" i="9"/>
  <c r="BP12" i="9"/>
  <c r="BO12" i="9"/>
  <c r="AL9" i="9"/>
  <c r="BK5" i="9"/>
  <c r="Q17" i="9"/>
  <c r="R17" i="9"/>
  <c r="W17" i="9" l="1"/>
  <c r="AB16" i="9"/>
  <c r="AG16" i="9" s="1"/>
  <c r="AL16" i="9" s="1"/>
  <c r="AQ16" i="9" s="1"/>
  <c r="AV16" i="9" s="1"/>
  <c r="BA16" i="9" s="1"/>
  <c r="BF16" i="9" s="1"/>
  <c r="BK16" i="9" s="1"/>
  <c r="BM16" i="9" s="1"/>
  <c r="BO16" i="9" s="1"/>
  <c r="AB13" i="9"/>
  <c r="AG13" i="9" s="1"/>
  <c r="AL13" i="9" s="1"/>
  <c r="AQ13" i="9" s="1"/>
  <c r="AV13" i="9" s="1"/>
  <c r="BA13" i="9" s="1"/>
  <c r="BF13" i="9" s="1"/>
  <c r="BK13" i="9" s="1"/>
  <c r="BM13" i="9" s="1"/>
  <c r="BO13" i="9" s="1"/>
  <c r="AB15" i="9"/>
  <c r="AG15" i="9" s="1"/>
  <c r="AL15" i="9" s="1"/>
  <c r="AQ15" i="9" s="1"/>
  <c r="AV15" i="9" s="1"/>
  <c r="BA15" i="9" s="1"/>
  <c r="BF15" i="9" s="1"/>
  <c r="BK15" i="9" s="1"/>
  <c r="BM15" i="9" s="1"/>
  <c r="BP15" i="9" s="1"/>
  <c r="BO14" i="9"/>
  <c r="BP14" i="9"/>
  <c r="AG11" i="9"/>
  <c r="AQ9" i="9"/>
  <c r="BM5" i="9"/>
  <c r="BP13" i="9" l="1"/>
  <c r="AB17" i="9"/>
  <c r="BP16" i="9"/>
  <c r="BO15" i="9"/>
  <c r="AV9" i="9"/>
  <c r="AL11" i="9"/>
  <c r="AG17" i="9"/>
  <c r="BO5" i="9"/>
  <c r="BP5" i="9"/>
  <c r="AQ11" i="9" l="1"/>
  <c r="AL17" i="9"/>
  <c r="BA9" i="9"/>
  <c r="BF9" i="9" l="1"/>
  <c r="AV11" i="9"/>
  <c r="AQ17" i="9"/>
  <c r="BA11" i="9" l="1"/>
  <c r="AV17" i="9"/>
  <c r="BK9" i="9"/>
  <c r="BM9" i="9" l="1"/>
  <c r="BF11" i="9"/>
  <c r="BA17" i="9"/>
  <c r="BK11" i="9" l="1"/>
  <c r="BV17" i="9" s="1"/>
  <c r="BF17" i="9"/>
  <c r="BO9" i="9"/>
  <c r="BP9" i="9"/>
  <c r="BM11" i="9" l="1"/>
  <c r="BK17" i="9"/>
  <c r="BP11" i="9" l="1"/>
  <c r="BO11" i="9"/>
  <c r="BM17" i="9"/>
  <c r="BN8" i="9" l="1"/>
  <c r="BN6" i="9"/>
  <c r="BP17" i="9"/>
  <c r="BN14" i="9"/>
  <c r="BN5" i="9"/>
  <c r="BN16" i="9"/>
  <c r="BN10" i="9"/>
  <c r="BO17" i="9"/>
  <c r="BN12" i="9"/>
  <c r="BN13" i="9"/>
  <c r="BN7" i="9"/>
  <c r="BN15" i="9"/>
  <c r="BN9" i="9"/>
  <c r="BN11" i="9"/>
  <c r="BN17" i="9" l="1"/>
</calcChain>
</file>

<file path=xl/comments1.xml><?xml version="1.0" encoding="utf-8"?>
<comments xmlns="http://schemas.openxmlformats.org/spreadsheetml/2006/main">
  <authors>
    <author xml:space="preserve"> </author>
    <author>Guilherme</author>
  </authors>
  <commentList>
    <comment ref="M1" authorId="0" shapeId="0">
      <text>
        <r>
          <rPr>
            <b/>
            <sz val="9"/>
            <color indexed="8"/>
            <rFont val="Calibri"/>
            <family val="2"/>
          </rPr>
          <t xml:space="preserve">gerencia.finan:
</t>
        </r>
        <r>
          <rPr>
            <sz val="9"/>
            <color indexed="8"/>
            <rFont val="Calibri"/>
            <family val="2"/>
          </rPr>
          <t xml:space="preserve">
</t>
        </r>
        <r>
          <rPr>
            <b/>
            <sz val="9"/>
            <color indexed="8"/>
            <rFont val="Calibri"/>
            <family val="2"/>
          </rPr>
          <t xml:space="preserve">Bens e Materiais Permanentes 
Gêneros Alimentícios 
Material Médico e  Hospitalar 
Medicamentos 
Outras Despesas 
Outras Materiais de Consumo 
Outros Serviços de Terceiros 
Recursos Humanos 
Serviços Médicos 
Utilidades Públicas 
</t>
        </r>
        <r>
          <rPr>
            <sz val="9"/>
            <color indexed="8"/>
            <rFont val="Calibri"/>
            <family val="2"/>
          </rPr>
          <t xml:space="preserve">
</t>
        </r>
      </text>
    </comment>
    <comment ref="Q1" authorId="0" shapeId="0">
      <text>
        <r>
          <rPr>
            <b/>
            <sz val="9"/>
            <color indexed="8"/>
            <rFont val="Calibri"/>
            <family val="2"/>
          </rPr>
          <t xml:space="preserve">gerencia.finan:
</t>
        </r>
        <r>
          <rPr>
            <sz val="9"/>
            <color indexed="8"/>
            <rFont val="Calibri"/>
            <family val="2"/>
          </rPr>
          <t>FEDERAL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</rPr>
          <t>Guilherme:</t>
        </r>
        <r>
          <rPr>
            <sz val="9"/>
            <color indexed="81"/>
            <rFont val="Tahoma"/>
            <family val="2"/>
          </rPr>
          <t xml:space="preserve">
NÃO PREENCHER
</t>
        </r>
      </text>
    </comment>
  </commentList>
</comments>
</file>

<file path=xl/sharedStrings.xml><?xml version="1.0" encoding="utf-8"?>
<sst xmlns="http://schemas.openxmlformats.org/spreadsheetml/2006/main" count="792" uniqueCount="264">
  <si>
    <t>Percentuais %</t>
  </si>
  <si>
    <t xml:space="preserve">RECURSO TOTAL </t>
  </si>
  <si>
    <t xml:space="preserve">Verba Recebida </t>
  </si>
  <si>
    <t xml:space="preserve">Verba Utlizada </t>
  </si>
  <si>
    <t xml:space="preserve">Saldo Real Acumulado/Mês </t>
  </si>
  <si>
    <t xml:space="preserve">Saldo Real Acumulado/Ano </t>
  </si>
  <si>
    <t xml:space="preserve">Alocações Permitidas </t>
  </si>
  <si>
    <t xml:space="preserve">Rep. % Sobra S. Total </t>
  </si>
  <si>
    <t>Rep. % Sobra S. Prev. Linha</t>
  </si>
  <si>
    <t>Rep. % Sobra S. Prev. Geral</t>
  </si>
  <si>
    <t xml:space="preserve">Saldo Caixa  R$ </t>
  </si>
  <si>
    <t>NOTA FISCAL</t>
  </si>
  <si>
    <t>EMISSÃO</t>
  </si>
  <si>
    <t>VALOR</t>
  </si>
  <si>
    <t>DESCONTO</t>
  </si>
  <si>
    <t>DESCRIÇÃO</t>
  </si>
  <si>
    <t>DATA DE PAGAMENTO</t>
  </si>
  <si>
    <t>Mês</t>
  </si>
  <si>
    <t>Descrição</t>
  </si>
  <si>
    <t>Recursos Humanos PF</t>
  </si>
  <si>
    <t>Recursos Humanos PJ</t>
  </si>
  <si>
    <t>Gêneros alimentícios</t>
  </si>
  <si>
    <t>Outros materiais de consumo</t>
  </si>
  <si>
    <t>Outros serviços de terceiros</t>
  </si>
  <si>
    <t>Locação de imóveis</t>
  </si>
  <si>
    <t>Locações diversas</t>
  </si>
  <si>
    <t>Utilidades públicas</t>
  </si>
  <si>
    <t>Combustível</t>
  </si>
  <si>
    <t>Bens materiais permanentes</t>
  </si>
  <si>
    <t>Obras</t>
  </si>
  <si>
    <t>Resumo dos Recursos</t>
  </si>
  <si>
    <t>N° TRANSFERÊNCIA</t>
  </si>
  <si>
    <t>FONTE (MUNICIPAL, ESTADUAL OU FEDERAL)</t>
  </si>
  <si>
    <t xml:space="preserve">Verba e Destinação Mensal - Previstos </t>
  </si>
  <si>
    <t>FORNECEDOR FUNCIONÁRIO</t>
  </si>
  <si>
    <t>Encargos Sociais</t>
  </si>
  <si>
    <t xml:space="preserve">Verba  Prevista (12 Meses) </t>
  </si>
  <si>
    <t>COMPETÊNCIA DO RELATÓRIO DE SUBVENÇÃO UTILIZADO</t>
  </si>
  <si>
    <t>Aplicações financeiras</t>
  </si>
  <si>
    <t>1ª PARCELA</t>
  </si>
  <si>
    <t>2ª PARCELA</t>
  </si>
  <si>
    <t>3ª PARCELA</t>
  </si>
  <si>
    <t>4ª PARCELA</t>
  </si>
  <si>
    <t>5ª PARCELA</t>
  </si>
  <si>
    <t>6ª PARCELA</t>
  </si>
  <si>
    <t>7ª PARCELA</t>
  </si>
  <si>
    <t>8ª PARCELA</t>
  </si>
  <si>
    <t>9ª PARCELA</t>
  </si>
  <si>
    <t>10ª PARCELA</t>
  </si>
  <si>
    <t>11ª PARCELA</t>
  </si>
  <si>
    <t>12ª PARCELA</t>
  </si>
  <si>
    <t>TOTAL</t>
  </si>
  <si>
    <t>DESPESAS</t>
  </si>
  <si>
    <t>Observação: Valores das Células Verde e Branca podem ser alteradas</t>
  </si>
  <si>
    <r>
      <rPr>
        <b/>
        <sz val="10"/>
        <color theme="1"/>
        <rFont val="Calibri"/>
        <family val="2"/>
        <scheme val="minor"/>
      </rPr>
      <t>ÓRGÃO PÚBLICO</t>
    </r>
    <r>
      <rPr>
        <sz val="10"/>
        <color theme="1"/>
        <rFont val="Calibri"/>
        <family val="2"/>
        <scheme val="minor"/>
      </rPr>
      <t>:</t>
    </r>
  </si>
  <si>
    <t>PREFEITURA MUNICIPAL DE RIBEIRÃO PRETO - SECRETARIA DE ASSISTÊNCIA SOCIAL</t>
  </si>
  <si>
    <r>
      <rPr>
        <b/>
        <sz val="10"/>
        <color theme="1"/>
        <rFont val="Calibri"/>
        <family val="2"/>
        <scheme val="minor"/>
      </rPr>
      <t>ORGANIZAÇÃO DA SOCIEDADE CIVIL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</si>
  <si>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CNPJ</t>
    </r>
    <r>
      <rPr>
        <sz val="10"/>
        <color theme="1"/>
        <rFont val="Calibri"/>
        <family val="2"/>
        <scheme val="minor"/>
      </rPr>
      <t xml:space="preserve">:                        </t>
    </r>
  </si>
  <si>
    <r>
      <rPr>
        <b/>
        <sz val="10"/>
        <color theme="1"/>
        <rFont val="Calibri"/>
        <family val="2"/>
        <scheme val="minor"/>
      </rPr>
      <t>ENDEREÇO</t>
    </r>
    <r>
      <rPr>
        <sz val="10"/>
        <color theme="1"/>
        <rFont val="Calibri"/>
        <family val="2"/>
        <scheme val="minor"/>
      </rPr>
      <t>:</t>
    </r>
  </si>
  <si>
    <t>CEP:</t>
  </si>
  <si>
    <r>
      <rPr>
        <b/>
        <sz val="10"/>
        <color theme="1"/>
        <rFont val="Calibri"/>
        <family val="2"/>
        <scheme val="minor"/>
      </rPr>
      <t>RESPONSÁVEL PELA OSC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</si>
  <si>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CPF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</si>
  <si>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OBJETO DA PARCERIA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</si>
  <si>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EXERCÍCIO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</si>
  <si>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ORIGEM DOS RECURSOS (1)</t>
    </r>
    <r>
      <rPr>
        <sz val="10"/>
        <color theme="1"/>
        <rFont val="Calibri"/>
        <family val="2"/>
        <scheme val="minor"/>
      </rPr>
      <t>:</t>
    </r>
  </si>
  <si>
    <t>MUNICIPAL - CMDCA</t>
  </si>
  <si>
    <t>DOCUMENTO</t>
  </si>
  <si>
    <t>DATA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</si>
  <si>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</si>
  <si>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</si>
  <si>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</si>
  <si>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</si>
  <si>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</si>
  <si>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</si>
  <si>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</si>
  <si>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</si>
  <si>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</si>
  <si>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EXERCÍCIO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</si>
  <si>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</si>
  <si>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</si>
  <si>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</si>
  <si>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</si>
  <si>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PARCERIA</t>
  </si>
  <si>
    <t>(G) TOTAL DE RECURSOS DISPONÍVEIS NO EXERCÍCIO (E+F)</t>
  </si>
  <si>
    <t>(1) Verba: Federal, Estadual ou Municipal, devendo ser elaborado um anexo para cada fonte de recurso</t>
  </si>
  <si>
    <t>(2) Incluir valores previstos no exercício anterior e repassados neste exercício</t>
  </si>
  <si>
    <t>(3) Receitas com estacionamento, aluguéis, entre outras</t>
  </si>
  <si>
    <t>DEMONSTRATIVO DAS DESPESAS INCORRIDAS NO EXERCÍCIO</t>
  </si>
  <si>
    <r>
      <t xml:space="preserve">ORIGEM DOS RECURSOS (4): </t>
    </r>
    <r>
      <rPr>
        <b/>
        <u/>
        <sz val="11"/>
        <color theme="1"/>
        <rFont val="Calibri"/>
        <family val="2"/>
        <scheme val="minor"/>
      </rPr>
      <t>RECURSOS PRÓPRIOS DA ENTIDADE</t>
    </r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</si>
  <si>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</si>
  <si>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</si>
  <si>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</si>
  <si>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</si>
  <si>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 (J=H+I)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</si>
  <si>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</si>
  <si>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</si>
  <si>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</si>
  <si>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</si>
  <si>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</si>
  <si>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Serv médicos (*)</t>
  </si>
  <si>
    <t>Utilidades públicas (7)</t>
  </si>
  <si>
    <t>Bens materiais e permanentes</t>
  </si>
  <si>
    <t>Ouras despesas</t>
  </si>
  <si>
    <r>
      <t xml:space="preserve">ORIGEM DOS RECURSOS (4): </t>
    </r>
    <r>
      <rPr>
        <b/>
        <u/>
        <sz val="11"/>
        <color theme="1"/>
        <rFont val="Calibri"/>
        <family val="2"/>
        <scheme val="minor"/>
      </rPr>
      <t>RECURSOS MUNICIPAL</t>
    </r>
  </si>
  <si>
    <t>(4) Verba: Federal, Estadual, Municipal e Recursos Próprios, devendo ser elaborado um anexo para cada fonte de recurso</t>
  </si>
  <si>
    <t>(5) Salários, encargos e benefícios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</si>
  <si>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</si>
  <si>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</t>
  </si>
  <si>
    <t>(9) Quando a diferença entre a Coluna DESPESAS CONTABILIZADAS NESTE EXERCÍCIO e a Coluna DESPESAS CONTABILIZADAS NESTE EXERCÍCIO E PAGAS NESTE EXERCÍCIO for decorrente de descontos obtidos ou pagamento e multa por atraso, o resultado não deve aparecer na coluna DESPESAS CONTABILIZADAS NESTE EXERCÍCIO A PAGAR EM EXERCÍCIOS SEGUINTES, uma vez que tais descontos ou multas são contabilizados em contas de receitas ou despesas. Assim sendo deverá ser indicado como nota de rodapé os valores e as respectivas contas de receitas e despesas.</t>
  </si>
  <si>
    <t>(*) Apenas para entidades da área de Saúde.</t>
  </si>
  <si>
    <t>DEMONSTRATIVO DO SALDO FINANCEIRO DO EXERCÍCIO</t>
  </si>
  <si>
    <t>(G) TOTAL DE RECURSOS DISPONÍVEIS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</si>
  <si>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</si>
  <si>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</si>
  <si>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</si>
  <si>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</si>
  <si>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Deraclo(amos),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</si>
  <si>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Ribeirão Preto,</t>
  </si>
  <si>
    <t>de</t>
  </si>
  <si>
    <t>Reponsáveis pela Organização da Sociedade Civil:_________________________________________________</t>
  </si>
  <si>
    <t>Desp. financeiras e bancárias</t>
  </si>
  <si>
    <t>O segnatário, na qualidade de representante do(a)</t>
  </si>
  <si>
    <t>bem como as</t>
  </si>
  <si>
    <t>despesas a pagar no exercício seguinte.</t>
  </si>
  <si>
    <t xml:space="preserve">vem indicar, na forma abaixo detalhada, as despesas incorridas e pagas no exercício de </t>
  </si>
  <si>
    <t>(6) Autônomo(a) e pessoa jurídica</t>
  </si>
  <si>
    <t>VALOR LIQUIDO R$ PÚBLICOS</t>
  </si>
  <si>
    <t>VALOR LIQUIDO R$ PRÓPRIOS</t>
  </si>
  <si>
    <t xml:space="preserve">Verba Utlizada Própria </t>
  </si>
  <si>
    <t>Verba Utlizada Pública</t>
  </si>
  <si>
    <t>Saldo Exercício Anterior</t>
  </si>
  <si>
    <t>DCEAPNE</t>
  </si>
  <si>
    <t>DCNEPNE</t>
  </si>
  <si>
    <t>DCNEPES</t>
  </si>
  <si>
    <t>ANO</t>
  </si>
  <si>
    <t>janeiro</t>
  </si>
  <si>
    <t>PARECER FMDCA Nº</t>
  </si>
  <si>
    <t>RG Presidente</t>
  </si>
  <si>
    <t>email presidente</t>
  </si>
  <si>
    <t>Objetivo OSC conforme estatuto</t>
  </si>
  <si>
    <t>Artigo do Objetivo Conf.Estatuto</t>
  </si>
  <si>
    <t>Data Prestação Contas</t>
  </si>
  <si>
    <t>Processo nº</t>
  </si>
  <si>
    <t>responsável pelo Controle Interno</t>
  </si>
  <si>
    <t>CPF responsável  Controle Interno</t>
  </si>
  <si>
    <t>Data Parecer</t>
  </si>
  <si>
    <t>Secretária Municipal de Assistência Social</t>
  </si>
  <si>
    <t>Renata Corrêa Gregoldo</t>
  </si>
  <si>
    <t>Secretaria Municipal de Assistência Social                                                Conselho Municipal dos Direitos da Criança e do Adolescente</t>
  </si>
  <si>
    <t>Trata-se do processo de prestação de contas do repasse de recurso MUNICIPAL para a</t>
  </si>
  <si>
    <t>•</t>
  </si>
  <si>
    <t>O recebimento da prestação de contas dos entes beneficiários, bem como a aplicação de sanções por eventuais ausências de comprovação ou desvio de finalidade;</t>
  </si>
  <si>
    <t>Valores transferidos, números e data:</t>
  </si>
  <si>
    <t>Nº do Empenho/Ano</t>
  </si>
  <si>
    <t>Data do Depósito</t>
  </si>
  <si>
    <t>Valor</t>
  </si>
  <si>
    <t>614-2020</t>
  </si>
  <si>
    <t>(A) Saldo do exercício anterior: R$</t>
  </si>
  <si>
    <t>(B) Rendimento de juros: R$</t>
  </si>
  <si>
    <t>(C) Valor repassado: R$</t>
  </si>
  <si>
    <t>(D) Total de recursos (A + B + C): R$</t>
  </si>
  <si>
    <t xml:space="preserve">(E) Despesas Pagas: R$ </t>
  </si>
  <si>
    <t>(F) Valor devolvido: R$</t>
  </si>
  <si>
    <t>(G) Glosas: R$</t>
  </si>
  <si>
    <t>(H) Saldo autorizado para aplicação no exercício seguinte (D – E – F): R$</t>
  </si>
  <si>
    <t>Os gastos foram devidamente contabilizados, conforme atestados pelo contador da beneficiária conforme apresentação das demonstrações contábeis;</t>
  </si>
  <si>
    <t>Os recursos da parceria, efetivamente gastos, foram integralmente destinados à execução das metas previstas no Plano de Trabalho, que é parte integrante desta avença, pelo que atestamos a sua boa e regular aplicação;</t>
  </si>
  <si>
    <t>As metas previstas foram executadas, conforme o Relatório Quadrimestral Final referente ao Decreto Municipal 048/2017 e Plano de Aplicação, tendo sido fielmente cumpridos os objetivos deste Termo. Os comprovantes de gastos contêm a identificação da Entidade, o tipo de repasse, fonte de recurso, nº do ajuste bem como órgão/entidade repassador(a) a que se referem;</t>
  </si>
  <si>
    <t>Carimbos aplicados nos documentos anexos nos autos;</t>
  </si>
  <si>
    <t>A regularidade dos recolhimentos de encargos trabalhistas, bem como a disponibilização das respectivas certidões atualizadas, quando a aplicação dos recursos envolver gastos com pessoal;</t>
  </si>
  <si>
    <t>Certidão Negativa de débitos relativos às contribuições previdenciárias e às de terceiros do Ministério da Fazenda anexa nos autos;</t>
  </si>
  <si>
    <t>Certidão de regularidade do Fundo de Garantia do Tempo de Serviço (FGTS – CRF) anexa nos autos;</t>
  </si>
  <si>
    <t>As despesas foram apresentadas de forma digitalizada pelo beneficiário e correspondem aos documentos originais, com indicação do tipo de repasse e do órgão repassador a que se referem;</t>
  </si>
  <si>
    <t>O atendimento aos princípios da legalidade, impessoalidade, moralidade, publicidade, eficiência e economicidade foram atendidos pela entidade;</t>
  </si>
  <si>
    <t>A realização de visita in loco, com elaboração de Relatório Técnico de Monitoramento e Avaliação, devidamente homologado pela Comissão de Monitoramento e Avaliação.</t>
  </si>
  <si>
    <t xml:space="preserve">                        Diante do exposto opinamos pela aprovação desta prestação de contas e emitimos nesta data Parecer Regular.</t>
  </si>
  <si>
    <t xml:space="preserve">Ribeirão Preto, </t>
  </si>
  <si>
    <t>Houve utilização da conta movimento da OSC devido ao atraso no repasse do recurso da parceria;</t>
  </si>
  <si>
    <t>julho</t>
  </si>
  <si>
    <t>monitoramento e avaliação, bem como  parecer técnico conclusivo do gestor e em conformidade com o que determina a Instrução Normativa nº 01/2020 do Tribunal de Contas do estado de São Paulo e inciso IV e artigo 1º do Decreto 359 de 12/12/13 do Executivo Municipal, ATESTAMOS:</t>
  </si>
  <si>
    <t xml:space="preserve">Termo de </t>
  </si>
  <si>
    <t>RH - FUNÇÃO</t>
  </si>
  <si>
    <t>Total  Recebido 2022</t>
  </si>
  <si>
    <t>Total Utilizado 2022</t>
  </si>
  <si>
    <t>Total Utilizado Próprios 2022</t>
  </si>
  <si>
    <t>Saldo Final 2022</t>
  </si>
  <si>
    <t xml:space="preserve">Total 2022 Recebido R$ </t>
  </si>
  <si>
    <t>Total  Recebido 2023</t>
  </si>
  <si>
    <t>Total Utilizado 2023</t>
  </si>
  <si>
    <t>Total Utilizado Próprios 2023</t>
  </si>
  <si>
    <t xml:space="preserve">Total 2022 Pago R$ </t>
  </si>
  <si>
    <t>CONTROLE - FLUXO RECEBIMENTOS E PAGAMENTOS RECURSOS - 2022/2023</t>
  </si>
  <si>
    <t xml:space="preserve"> PRESIDENTE - CPF: </t>
  </si>
  <si>
    <t>O signatário, na qualidade de representante do(a)</t>
  </si>
  <si>
    <t>Renato Claúdio Martins Bin</t>
  </si>
  <si>
    <t>144.391.008-21</t>
  </si>
  <si>
    <t>31/01/2023</t>
  </si>
  <si>
    <t>ANEXO RP-10 - REPASSES AO TERCEIRO SETOR - DEMONSTRATIVO INTEGRAL DAS RECEITAS E DESPESAS  TERMO DE COLABORAÇÃO</t>
  </si>
  <si>
    <t>Termo de colaboração nº</t>
  </si>
  <si>
    <t>Associação Assistencial Dona Nair Manoelina de Oliveira</t>
  </si>
  <si>
    <t>97.551.665/0002-06</t>
  </si>
  <si>
    <t>Alexandre Luiz Rocha Campos</t>
  </si>
  <si>
    <t>274.275.918-09</t>
  </si>
  <si>
    <t>275.274.918-09</t>
  </si>
  <si>
    <t>x</t>
  </si>
  <si>
    <t>MUNICIPAL</t>
  </si>
  <si>
    <t>Rua: General Osório, 1099</t>
  </si>
  <si>
    <t>14010-000</t>
  </si>
  <si>
    <t>97.551.665/0001-25</t>
  </si>
  <si>
    <t>76.876</t>
  </si>
  <si>
    <t>Parte Coord Pedagógica</t>
  </si>
  <si>
    <t>Assistente Social</t>
  </si>
  <si>
    <t>Terapeuta Ocupacional</t>
  </si>
  <si>
    <t>Psicóloga</t>
  </si>
  <si>
    <t>Kelly Priscila Vieira</t>
  </si>
  <si>
    <t>Ana Paula Fernandes</t>
  </si>
  <si>
    <t>Karla Santos Toniolo</t>
  </si>
  <si>
    <t>NF Nº 45 REF 07/2022</t>
  </si>
  <si>
    <t>Holerite Ref Mês 07/22</t>
  </si>
  <si>
    <t>NF Nº36 REF 07/2022</t>
  </si>
  <si>
    <t>NF Nº06 REF 07/2022</t>
  </si>
  <si>
    <t>Lorena Gastaldo Garpelli</t>
  </si>
  <si>
    <t>Holerite Ref Mês 08/22</t>
  </si>
  <si>
    <t>NF Nº 47 REF 08/2022</t>
  </si>
  <si>
    <t>NF Nº 38 REF 08/2022</t>
  </si>
  <si>
    <t>NF Nº07 REF 08/2022</t>
  </si>
  <si>
    <t>29.514.036-7</t>
  </si>
  <si>
    <t>alexandrelrcampos@gmail.com</t>
  </si>
  <si>
    <t>, dentre outros: I) oferecer acolhimento em caráter residencial transitório e atendimento dia voluntário e em meio aberto para crianças, adolescentes e jovens com necessidades decorrentes do uso de crack, álcool e outras drogas, obedecendo a Política de Redução de Danos, conforme orientações do Ministério da Saúde</t>
  </si>
  <si>
    <t>, conforme art. 2º</t>
  </si>
  <si>
    <t>Holerite Ref Mês 09/22</t>
  </si>
  <si>
    <t>NF Nº08 REF 09/2022</t>
  </si>
  <si>
    <t>NF Nº 40 REF 09/2022</t>
  </si>
  <si>
    <t>NF Nº 49 REF 09/2022</t>
  </si>
  <si>
    <t>2022/059063</t>
  </si>
  <si>
    <t>56/2022</t>
  </si>
  <si>
    <t>Fomento n° 48/2022</t>
  </si>
  <si>
    <t>01/07/2022 a 30/06/2023</t>
  </si>
  <si>
    <t>010347/2022</t>
  </si>
  <si>
    <t>Atendimento-dia e orientação terapêutica, incluindo ações secundárias e preventivas junto a crianças e adolescentes com uso e dependência química.</t>
  </si>
  <si>
    <t>48/2022</t>
  </si>
  <si>
    <t>NF Nº02 REF 11/2022</t>
  </si>
  <si>
    <t>Holerite Ref Mês 11/22</t>
  </si>
  <si>
    <t>NF Nº10 REF 11/2022</t>
  </si>
  <si>
    <t>NF Nº44 REF 11/2022</t>
  </si>
  <si>
    <t>NF Nº01 REF 10/2022</t>
  </si>
  <si>
    <t>Holerite Ref Mês 10/22</t>
  </si>
  <si>
    <t>NF Nº42 REF 10/2022</t>
  </si>
  <si>
    <t>NF Nº09 REF 10/2022</t>
  </si>
  <si>
    <t>Rafael Trevisani da Costa</t>
  </si>
  <si>
    <t>NF Nº 06 REF 12/2022</t>
  </si>
  <si>
    <t>Holerite Ref Mês 12/22</t>
  </si>
  <si>
    <t>NF Nº48 REF 12/2022</t>
  </si>
  <si>
    <t>NF Nº13 REF 12/2022</t>
  </si>
  <si>
    <t>NF Nº 07 REF 01/2023</t>
  </si>
  <si>
    <t>Holerite Ref Mês 01/2023</t>
  </si>
  <si>
    <t>NF Nº50 REF 01/2023</t>
  </si>
  <si>
    <t>NF Nº14 REF 01/2023</t>
  </si>
  <si>
    <t>Julia Cavalcante</t>
  </si>
  <si>
    <t>NF Nº03 REF 02/2023</t>
  </si>
  <si>
    <t>NF Nº52 REF 02/2023</t>
  </si>
  <si>
    <t>NF Nº15 REF 02/2023</t>
  </si>
  <si>
    <t>NF Nº08 REF 02/2023</t>
  </si>
  <si>
    <t>Holerite Ref Mês 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</si>
</sst>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* #,##0.00\ ;\-* #,##0.00\ ;* \-#\ ;@\ "/>
    <numFmt numFmtId="166" formatCode="[$-416]mmmm\-yy;@"/>
    <numFmt numFmtId="167" formatCode="dd\ &quot;de&quot;\ mmmm\ &quot;de&quot;\ 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2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287">
    <xf numFmtId="0" fontId="0" fillId="0" borderId="0" xfId="0"/>
    <xf numFmtId="0" fontId="19" fillId="4" borderId="10" xfId="0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44" fontId="19" fillId="0" borderId="36" xfId="1" applyFont="1" applyBorder="1" applyAlignment="1" applyProtection="1">
      <alignment horizontal="center" vertical="center" wrapText="1"/>
      <protection locked="0"/>
    </xf>
    <xf numFmtId="44" fontId="19" fillId="4" borderId="29" xfId="1" applyFont="1" applyFill="1" applyBorder="1" applyProtection="1"/>
    <xf numFmtId="44" fontId="19" fillId="4" borderId="36" xfId="1" applyFont="1" applyFill="1" applyBorder="1" applyAlignment="1" applyProtection="1">
      <alignment horizontal="center" vertical="center" wrapText="1"/>
    </xf>
    <xf numFmtId="44" fontId="19" fillId="4" borderId="37" xfId="1" applyFont="1" applyFill="1" applyBorder="1" applyAlignment="1" applyProtection="1">
      <alignment horizontal="center" vertical="center" wrapText="1"/>
    </xf>
    <xf numFmtId="44" fontId="19" fillId="4" borderId="29" xfId="1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vertical="center" wrapText="1"/>
    </xf>
    <xf numFmtId="17" fontId="20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9" xfId="0" applyFont="1" applyFill="1" applyBorder="1" applyAlignment="1">
      <alignment horizontal="left"/>
    </xf>
    <xf numFmtId="0" fontId="25" fillId="0" borderId="0" xfId="0" applyFont="1"/>
    <xf numFmtId="0" fontId="22" fillId="0" borderId="0" xfId="0" applyFont="1" applyAlignment="1" applyProtection="1">
      <alignment horizontal="left"/>
    </xf>
    <xf numFmtId="0" fontId="22" fillId="0" borderId="0" xfId="0" applyFont="1" applyProtection="1"/>
    <xf numFmtId="0" fontId="22" fillId="0" borderId="0" xfId="0" applyFont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14" borderId="1" xfId="0" applyFill="1" applyBorder="1" applyAlignment="1" applyProtection="1">
      <alignment horizontal="center"/>
      <protection locked="0"/>
    </xf>
    <xf numFmtId="14" fontId="0" fillId="14" borderId="1" xfId="0" applyNumberFormat="1" applyFill="1" applyBorder="1" applyAlignment="1" applyProtection="1">
      <alignment horizontal="center"/>
      <protection locked="0"/>
    </xf>
    <xf numFmtId="165" fontId="13" fillId="14" borderId="1" xfId="4" applyNumberFormat="1" applyFont="1" applyFill="1" applyBorder="1" applyAlignment="1" applyProtection="1">
      <alignment horizontal="center"/>
      <protection locked="0"/>
    </xf>
    <xf numFmtId="165" fontId="13" fillId="14" borderId="7" xfId="4" applyNumberFormat="1" applyFont="1" applyFill="1" applyBorder="1" applyAlignment="1" applyProtection="1">
      <alignment horizontal="center"/>
      <protection locked="0"/>
    </xf>
    <xf numFmtId="49" fontId="0" fillId="14" borderId="1" xfId="0" applyNumberFormat="1" applyFill="1" applyBorder="1" applyAlignment="1" applyProtection="1">
      <alignment horizontal="center"/>
      <protection locked="0"/>
    </xf>
    <xf numFmtId="3" fontId="0" fillId="14" borderId="1" xfId="0" applyNumberFormat="1" applyFill="1" applyBorder="1" applyAlignment="1" applyProtection="1">
      <alignment horizontal="center"/>
      <protection locked="0"/>
    </xf>
    <xf numFmtId="166" fontId="0" fillId="14" borderId="1" xfId="0" applyNumberFormat="1" applyFill="1" applyBorder="1" applyAlignment="1" applyProtection="1">
      <alignment horizontal="center"/>
      <protection locked="0"/>
    </xf>
    <xf numFmtId="0" fontId="0" fillId="13" borderId="1" xfId="0" applyFill="1" applyBorder="1" applyProtection="1">
      <protection locked="0"/>
    </xf>
    <xf numFmtId="0" fontId="0" fillId="13" borderId="7" xfId="0" applyFill="1" applyBorder="1" applyProtection="1">
      <protection locked="0"/>
    </xf>
    <xf numFmtId="0" fontId="16" fillId="9" borderId="1" xfId="0" applyFont="1" applyFill="1" applyBorder="1" applyAlignment="1" applyProtection="1">
      <alignment horizontal="center" vertical="center"/>
    </xf>
    <xf numFmtId="0" fontId="33" fillId="9" borderId="1" xfId="0" applyFont="1" applyFill="1" applyBorder="1" applyAlignment="1" applyProtection="1">
      <alignment horizontal="center" vertical="center"/>
    </xf>
    <xf numFmtId="0" fontId="34" fillId="9" borderId="1" xfId="0" applyFont="1" applyFill="1" applyBorder="1" applyAlignment="1" applyProtection="1">
      <alignment horizontal="center" vertical="center"/>
    </xf>
    <xf numFmtId="0" fontId="34" fillId="9" borderId="30" xfId="0" applyFont="1" applyFill="1" applyBorder="1" applyAlignment="1" applyProtection="1">
      <alignment horizontal="center" vertical="center" wrapText="1"/>
    </xf>
    <xf numFmtId="165" fontId="16" fillId="9" borderId="10" xfId="4" applyNumberFormat="1" applyFont="1" applyFill="1" applyBorder="1" applyAlignment="1" applyProtection="1">
      <alignment horizontal="center" vertical="center"/>
    </xf>
    <xf numFmtId="165" fontId="16" fillId="9" borderId="9" xfId="4" applyNumberFormat="1" applyFont="1" applyFill="1" applyBorder="1" applyAlignment="1" applyProtection="1">
      <alignment horizontal="center" vertical="center"/>
    </xf>
    <xf numFmtId="165" fontId="35" fillId="9" borderId="30" xfId="4" applyNumberFormat="1" applyFont="1" applyFill="1" applyBorder="1" applyAlignment="1" applyProtection="1">
      <alignment horizontal="center" vertical="center" wrapText="1"/>
    </xf>
    <xf numFmtId="0" fontId="34" fillId="9" borderId="29" xfId="0" applyFont="1" applyFill="1" applyBorder="1" applyAlignment="1" applyProtection="1">
      <alignment horizontal="center" vertical="center" wrapText="1"/>
    </xf>
    <xf numFmtId="0" fontId="33" fillId="9" borderId="30" xfId="0" applyFont="1" applyFill="1" applyBorder="1" applyAlignment="1" applyProtection="1">
      <alignment horizontal="center" vertical="center" wrapText="1"/>
    </xf>
    <xf numFmtId="14" fontId="34" fillId="9" borderId="9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12" fillId="9" borderId="29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0" fontId="5" fillId="7" borderId="30" xfId="0" applyFont="1" applyFill="1" applyBorder="1" applyAlignment="1" applyProtection="1">
      <alignment horizontal="left"/>
    </xf>
    <xf numFmtId="0" fontId="5" fillId="7" borderId="31" xfId="0" applyFont="1" applyFill="1" applyBorder="1" applyAlignment="1" applyProtection="1">
      <alignment horizontal="left"/>
    </xf>
    <xf numFmtId="0" fontId="4" fillId="5" borderId="17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wrapText="1"/>
    </xf>
    <xf numFmtId="0" fontId="8" fillId="5" borderId="0" xfId="0" applyFont="1" applyFill="1" applyAlignment="1" applyProtection="1">
      <alignment horizontal="left"/>
    </xf>
    <xf numFmtId="0" fontId="6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5" borderId="0" xfId="0" applyFill="1" applyAlignment="1" applyProtection="1">
      <alignment horizontal="center"/>
    </xf>
    <xf numFmtId="44" fontId="3" fillId="5" borderId="6" xfId="1" applyFont="1" applyFill="1" applyBorder="1" applyAlignment="1" applyProtection="1">
      <alignment horizontal="center"/>
    </xf>
    <xf numFmtId="14" fontId="3" fillId="5" borderId="4" xfId="0" applyNumberFormat="1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/>
    </xf>
    <xf numFmtId="10" fontId="5" fillId="7" borderId="1" xfId="0" applyNumberFormat="1" applyFont="1" applyFill="1" applyBorder="1" applyAlignment="1" applyProtection="1">
      <alignment horizontal="center"/>
    </xf>
    <xf numFmtId="44" fontId="5" fillId="10" borderId="1" xfId="1" applyFont="1" applyFill="1" applyBorder="1" applyAlignment="1" applyProtection="1">
      <alignment horizontal="center"/>
    </xf>
    <xf numFmtId="44" fontId="5" fillId="7" borderId="1" xfId="1" applyFont="1" applyFill="1" applyBorder="1" applyAlignment="1" applyProtection="1">
      <alignment horizontal="center"/>
    </xf>
    <xf numFmtId="44" fontId="5" fillId="0" borderId="2" xfId="1" applyFont="1" applyBorder="1" applyAlignment="1" applyProtection="1">
      <alignment horizontal="center"/>
    </xf>
    <xf numFmtId="44" fontId="5" fillId="0" borderId="1" xfId="1" applyFont="1" applyBorder="1" applyAlignment="1" applyProtection="1">
      <alignment horizontal="center"/>
    </xf>
    <xf numFmtId="44" fontId="5" fillId="7" borderId="38" xfId="1" applyFont="1" applyFill="1" applyBorder="1" applyAlignment="1" applyProtection="1">
      <alignment horizontal="center"/>
    </xf>
    <xf numFmtId="44" fontId="5" fillId="0" borderId="7" xfId="1" applyFont="1" applyBorder="1" applyAlignment="1" applyProtection="1">
      <alignment horizontal="center"/>
    </xf>
    <xf numFmtId="44" fontId="5" fillId="7" borderId="7" xfId="1" applyFont="1" applyFill="1" applyBorder="1" applyAlignment="1" applyProtection="1">
      <alignment horizontal="center"/>
    </xf>
    <xf numFmtId="44" fontId="5" fillId="6" borderId="38" xfId="1" applyFont="1" applyFill="1" applyBorder="1" applyAlignment="1" applyProtection="1">
      <alignment horizontal="center"/>
    </xf>
    <xf numFmtId="44" fontId="5" fillId="3" borderId="14" xfId="1" applyFont="1" applyFill="1" applyBorder="1" applyAlignment="1" applyProtection="1">
      <alignment horizontal="center"/>
    </xf>
    <xf numFmtId="10" fontId="5" fillId="3" borderId="2" xfId="2" applyNumberFormat="1" applyFont="1" applyFill="1" applyBorder="1" applyAlignment="1" applyProtection="1">
      <alignment horizontal="center"/>
    </xf>
    <xf numFmtId="10" fontId="5" fillId="3" borderId="15" xfId="2" applyNumberFormat="1" applyFont="1" applyFill="1" applyBorder="1" applyAlignment="1" applyProtection="1">
      <alignment horizontal="center"/>
    </xf>
    <xf numFmtId="44" fontId="5" fillId="3" borderId="13" xfId="1" applyFont="1" applyFill="1" applyBorder="1" applyAlignment="1" applyProtection="1">
      <alignment horizontal="center"/>
    </xf>
    <xf numFmtId="10" fontId="5" fillId="3" borderId="3" xfId="2" applyNumberFormat="1" applyFont="1" applyFill="1" applyBorder="1" applyAlignment="1" applyProtection="1">
      <alignment horizontal="center"/>
    </xf>
    <xf numFmtId="10" fontId="5" fillId="3" borderId="16" xfId="2" applyNumberFormat="1" applyFont="1" applyFill="1" applyBorder="1" applyAlignment="1" applyProtection="1">
      <alignment horizontal="center"/>
    </xf>
    <xf numFmtId="10" fontId="5" fillId="7" borderId="1" xfId="1" applyNumberFormat="1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left"/>
    </xf>
    <xf numFmtId="10" fontId="3" fillId="2" borderId="33" xfId="1" applyNumberFormat="1" applyFont="1" applyFill="1" applyBorder="1" applyAlignment="1" applyProtection="1">
      <alignment horizontal="center"/>
    </xf>
    <xf numFmtId="44" fontId="3" fillId="2" borderId="33" xfId="1" applyFont="1" applyFill="1" applyBorder="1" applyAlignment="1" applyProtection="1">
      <alignment horizontal="center"/>
    </xf>
    <xf numFmtId="44" fontId="3" fillId="2" borderId="20" xfId="1" applyFont="1" applyFill="1" applyBorder="1" applyAlignment="1" applyProtection="1">
      <alignment horizontal="center"/>
    </xf>
    <xf numFmtId="44" fontId="3" fillId="2" borderId="22" xfId="1" applyFont="1" applyFill="1" applyBorder="1" applyAlignment="1" applyProtection="1">
      <alignment horizontal="center"/>
    </xf>
    <xf numFmtId="44" fontId="3" fillId="2" borderId="19" xfId="1" applyFont="1" applyFill="1" applyBorder="1" applyAlignment="1" applyProtection="1">
      <alignment horizontal="center"/>
    </xf>
    <xf numFmtId="44" fontId="3" fillId="2" borderId="23" xfId="1" applyFont="1" applyFill="1" applyBorder="1" applyAlignment="1" applyProtection="1">
      <alignment horizontal="center"/>
    </xf>
    <xf numFmtId="44" fontId="3" fillId="2" borderId="18" xfId="1" applyFont="1" applyFill="1" applyBorder="1" applyAlignment="1" applyProtection="1">
      <alignment horizontal="center"/>
    </xf>
    <xf numFmtId="44" fontId="3" fillId="2" borderId="21" xfId="1" applyFont="1" applyFill="1" applyBorder="1" applyAlignment="1" applyProtection="1">
      <alignment horizontal="center"/>
    </xf>
    <xf numFmtId="44" fontId="3" fillId="3" borderId="23" xfId="1" applyFont="1" applyFill="1" applyBorder="1" applyAlignment="1" applyProtection="1">
      <alignment horizontal="center"/>
    </xf>
    <xf numFmtId="10" fontId="3" fillId="3" borderId="22" xfId="1" applyNumberFormat="1" applyFont="1" applyFill="1" applyBorder="1" applyAlignment="1" applyProtection="1">
      <alignment horizontal="center"/>
    </xf>
    <xf numFmtId="10" fontId="3" fillId="3" borderId="18" xfId="1" applyNumberFormat="1" applyFont="1" applyFill="1" applyBorder="1" applyAlignment="1" applyProtection="1">
      <alignment horizontal="center"/>
    </xf>
    <xf numFmtId="44" fontId="3" fillId="3" borderId="28" xfId="1" applyFont="1" applyFill="1" applyBorder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44" fontId="9" fillId="5" borderId="0" xfId="0" applyNumberFormat="1" applyFont="1" applyFill="1" applyAlignment="1" applyProtection="1">
      <alignment horizontal="center"/>
    </xf>
    <xf numFmtId="44" fontId="5" fillId="5" borderId="0" xfId="1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5" fillId="5" borderId="0" xfId="0" applyFont="1" applyFill="1" applyProtection="1"/>
    <xf numFmtId="44" fontId="5" fillId="3" borderId="1" xfId="1" applyFont="1" applyFill="1" applyBorder="1" applyAlignment="1" applyProtection="1">
      <alignment horizontal="center"/>
    </xf>
    <xf numFmtId="44" fontId="5" fillId="3" borderId="1" xfId="2" applyNumberFormat="1" applyFont="1" applyFill="1" applyBorder="1" applyAlignment="1" applyProtection="1">
      <alignment horizontal="center"/>
    </xf>
    <xf numFmtId="164" fontId="0" fillId="5" borderId="0" xfId="0" applyNumberFormat="1" applyFill="1" applyProtection="1"/>
    <xf numFmtId="0" fontId="3" fillId="5" borderId="0" xfId="0" applyFont="1" applyFill="1" applyProtection="1"/>
    <xf numFmtId="44" fontId="5" fillId="5" borderId="0" xfId="1" applyFont="1" applyFill="1" applyProtection="1"/>
    <xf numFmtId="44" fontId="0" fillId="5" borderId="0" xfId="1" applyFont="1" applyFill="1" applyProtection="1"/>
    <xf numFmtId="0" fontId="5" fillId="5" borderId="0" xfId="0" applyFont="1" applyFill="1" applyAlignment="1" applyProtection="1">
      <alignment horizontal="center"/>
    </xf>
    <xf numFmtId="0" fontId="0" fillId="0" borderId="0" xfId="0" applyProtection="1"/>
    <xf numFmtId="44" fontId="3" fillId="5" borderId="0" xfId="1" applyFont="1" applyFill="1" applyBorder="1" applyAlignment="1" applyProtection="1">
      <alignment wrapText="1"/>
      <protection locked="0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/>
    <xf numFmtId="0" fontId="0" fillId="0" borderId="0" xfId="0" applyProtection="1"/>
    <xf numFmtId="0" fontId="3" fillId="3" borderId="27" xfId="0" applyFont="1" applyFill="1" applyBorder="1" applyAlignment="1" applyProtection="1">
      <alignment horizontal="center" wrapText="1"/>
    </xf>
    <xf numFmtId="0" fontId="3" fillId="3" borderId="24" xfId="0" applyFont="1" applyFill="1" applyBorder="1" applyAlignment="1" applyProtection="1">
      <alignment horizontal="center" wrapText="1"/>
    </xf>
    <xf numFmtId="0" fontId="27" fillId="0" borderId="1" xfId="0" applyFont="1" applyBorder="1" applyAlignment="1" applyProtection="1">
      <alignment horizontal="center" vertical="center" wrapText="1"/>
    </xf>
    <xf numFmtId="43" fontId="0" fillId="0" borderId="1" xfId="4" applyFont="1" applyFill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wrapText="1"/>
    </xf>
    <xf numFmtId="0" fontId="38" fillId="9" borderId="29" xfId="0" applyFont="1" applyFill="1" applyBorder="1" applyAlignment="1" applyProtection="1">
      <alignment horizontal="center" vertical="center"/>
    </xf>
    <xf numFmtId="0" fontId="33" fillId="9" borderId="8" xfId="0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 applyProtection="1">
      <alignment horizontal="center" vertical="center" textRotation="180"/>
    </xf>
    <xf numFmtId="0" fontId="27" fillId="0" borderId="1" xfId="0" applyFont="1" applyBorder="1" applyAlignment="1" applyProtection="1">
      <alignment vertical="center" wrapText="1"/>
    </xf>
    <xf numFmtId="0" fontId="27" fillId="0" borderId="7" xfId="0" applyFont="1" applyBorder="1" applyAlignment="1" applyProtection="1">
      <alignment vertical="center" wrapText="1"/>
    </xf>
    <xf numFmtId="0" fontId="0" fillId="5" borderId="0" xfId="0" applyFill="1" applyAlignment="1" applyProtection="1">
      <alignment vertical="center"/>
    </xf>
    <xf numFmtId="0" fontId="28" fillId="0" borderId="1" xfId="0" applyFont="1" applyBorder="1" applyAlignment="1" applyProtection="1"/>
    <xf numFmtId="43" fontId="28" fillId="0" borderId="1" xfId="4" applyFont="1" applyBorder="1" applyAlignment="1" applyProtection="1">
      <alignment wrapText="1"/>
    </xf>
    <xf numFmtId="0" fontId="28" fillId="0" borderId="0" xfId="0" applyFont="1" applyBorder="1" applyAlignment="1" applyProtection="1">
      <alignment wrapText="1"/>
    </xf>
    <xf numFmtId="0" fontId="28" fillId="0" borderId="0" xfId="0" applyFont="1" applyBorder="1" applyAlignment="1" applyProtection="1"/>
    <xf numFmtId="43" fontId="0" fillId="5" borderId="1" xfId="4" applyFont="1" applyFill="1" applyBorder="1" applyProtection="1"/>
    <xf numFmtId="43" fontId="0" fillId="0" borderId="7" xfId="4" applyFont="1" applyFill="1" applyBorder="1" applyAlignment="1" applyProtection="1">
      <alignment horizontal="center" vertical="center"/>
    </xf>
    <xf numFmtId="0" fontId="0" fillId="14" borderId="1" xfId="0" applyFill="1" applyBorder="1" applyProtection="1">
      <protection locked="0"/>
    </xf>
    <xf numFmtId="3" fontId="0" fillId="14" borderId="1" xfId="0" quotePrefix="1" applyNumberFormat="1" applyFill="1" applyBorder="1" applyAlignment="1" applyProtection="1">
      <alignment horizontal="center"/>
      <protection locked="0"/>
    </xf>
    <xf numFmtId="0" fontId="22" fillId="13" borderId="1" xfId="0" applyFont="1" applyFill="1" applyBorder="1"/>
    <xf numFmtId="49" fontId="39" fillId="0" borderId="0" xfId="0" applyNumberFormat="1" applyFont="1"/>
    <xf numFmtId="0" fontId="0" fillId="0" borderId="0" xfId="0" applyAlignment="1">
      <alignment vertical="center"/>
    </xf>
    <xf numFmtId="0" fontId="40" fillId="0" borderId="0" xfId="0" applyFont="1"/>
    <xf numFmtId="167" fontId="0" fillId="0" borderId="0" xfId="0" applyNumberFormat="1" applyAlignment="1">
      <alignment horizontal="left"/>
    </xf>
    <xf numFmtId="0" fontId="43" fillId="0" borderId="0" xfId="0" applyFont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4" fontId="44" fillId="0" borderId="45" xfId="0" applyNumberFormat="1" applyFont="1" applyBorder="1" applyAlignment="1">
      <alignment vertical="center" wrapText="1"/>
    </xf>
    <xf numFmtId="0" fontId="40" fillId="0" borderId="39" xfId="0" applyFont="1" applyBorder="1"/>
    <xf numFmtId="0" fontId="42" fillId="0" borderId="0" xfId="0" applyFont="1" applyAlignment="1">
      <alignment vertical="center"/>
    </xf>
    <xf numFmtId="39" fontId="40" fillId="0" borderId="0" xfId="0" applyNumberFormat="1" applyFont="1" applyAlignment="1">
      <alignment vertical="top"/>
    </xf>
    <xf numFmtId="0" fontId="41" fillId="0" borderId="0" xfId="0" applyFont="1" applyAlignment="1">
      <alignment horizontal="center" wrapText="1"/>
    </xf>
    <xf numFmtId="0" fontId="22" fillId="13" borderId="1" xfId="0" applyFont="1" applyFill="1" applyBorder="1" applyProtection="1">
      <protection locked="0"/>
    </xf>
    <xf numFmtId="0" fontId="0" fillId="0" borderId="0" xfId="0" applyProtection="1"/>
    <xf numFmtId="0" fontId="41" fillId="0" borderId="0" xfId="0" applyFont="1" applyAlignment="1">
      <alignment horizontal="center" wrapText="1"/>
    </xf>
    <xf numFmtId="0" fontId="40" fillId="0" borderId="0" xfId="0" applyFont="1"/>
    <xf numFmtId="0" fontId="34" fillId="9" borderId="44" xfId="0" applyFont="1" applyFill="1" applyBorder="1" applyAlignment="1" applyProtection="1">
      <alignment horizontal="center" vertical="center" wrapText="1"/>
    </xf>
    <xf numFmtId="0" fontId="22" fillId="13" borderId="1" xfId="0" applyFont="1" applyFill="1" applyBorder="1" applyProtection="1"/>
    <xf numFmtId="0" fontId="45" fillId="0" borderId="0" xfId="0" applyFont="1"/>
    <xf numFmtId="0" fontId="47" fillId="0" borderId="0" xfId="5"/>
    <xf numFmtId="0" fontId="0" fillId="0" borderId="0" xfId="0" applyAlignment="1">
      <alignment wrapText="1"/>
    </xf>
    <xf numFmtId="44" fontId="3" fillId="5" borderId="29" xfId="1" applyFont="1" applyFill="1" applyBorder="1" applyAlignment="1" applyProtection="1">
      <alignment wrapText="1"/>
      <protection locked="0"/>
    </xf>
    <xf numFmtId="17" fontId="10" fillId="4" borderId="8" xfId="0" applyNumberFormat="1" applyFont="1" applyFill="1" applyBorder="1" applyAlignment="1" applyProtection="1">
      <alignment horizontal="center" vertical="center" wrapText="1"/>
    </xf>
    <xf numFmtId="17" fontId="10" fillId="4" borderId="9" xfId="0" applyNumberFormat="1" applyFont="1" applyFill="1" applyBorder="1" applyAlignment="1" applyProtection="1">
      <alignment horizontal="center" vertical="center" wrapText="1"/>
    </xf>
    <xf numFmtId="17" fontId="10" fillId="4" borderId="10" xfId="0" applyNumberFormat="1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left" vertical="center" wrapText="1"/>
    </xf>
    <xf numFmtId="0" fontId="11" fillId="7" borderId="9" xfId="0" applyFont="1" applyFill="1" applyBorder="1" applyAlignment="1" applyProtection="1">
      <alignment horizontal="left" vertical="center" wrapText="1"/>
    </xf>
    <xf numFmtId="0" fontId="11" fillId="7" borderId="10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29" xfId="0" applyFont="1" applyFill="1" applyBorder="1" applyAlignment="1" applyProtection="1">
      <alignment horizontal="center" vertical="center" wrapText="1"/>
    </xf>
    <xf numFmtId="0" fontId="7" fillId="5" borderId="43" xfId="0" applyFont="1" applyFill="1" applyBorder="1" applyAlignment="1" applyProtection="1">
      <alignment horizontal="center" vertical="center"/>
    </xf>
    <xf numFmtId="0" fontId="7" fillId="5" borderId="44" xfId="0" applyFont="1" applyFill="1" applyBorder="1" applyAlignment="1" applyProtection="1">
      <alignment horizontal="center" vertical="center"/>
    </xf>
    <xf numFmtId="0" fontId="7" fillId="5" borderId="37" xfId="0" applyFont="1" applyFill="1" applyBorder="1" applyAlignment="1" applyProtection="1">
      <alignment horizontal="center" vertical="center"/>
    </xf>
    <xf numFmtId="0" fontId="7" fillId="5" borderId="36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8" fontId="3" fillId="5" borderId="29" xfId="1" applyNumberFormat="1" applyFont="1" applyFill="1" applyBorder="1" applyAlignment="1" applyProtection="1">
      <alignment wrapText="1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37" xfId="0" applyFont="1" applyBorder="1" applyAlignment="1" applyProtection="1">
      <alignment horizontal="center" vertical="center"/>
    </xf>
    <xf numFmtId="43" fontId="0" fillId="0" borderId="7" xfId="4" applyFont="1" applyBorder="1" applyAlignment="1" applyProtection="1">
      <alignment horizontal="center" vertical="center"/>
    </xf>
    <xf numFmtId="43" fontId="0" fillId="0" borderId="34" xfId="4" applyFont="1" applyBorder="1" applyAlignment="1" applyProtection="1">
      <alignment horizontal="center" vertical="center"/>
    </xf>
    <xf numFmtId="43" fontId="0" fillId="0" borderId="32" xfId="4" applyFont="1" applyBorder="1" applyAlignment="1" applyProtection="1">
      <alignment horizontal="center" vertical="center"/>
    </xf>
    <xf numFmtId="43" fontId="0" fillId="0" borderId="1" xfId="4" applyFont="1" applyFill="1" applyBorder="1" applyAlignment="1" applyProtection="1">
      <alignment horizontal="center" vertical="center"/>
    </xf>
    <xf numFmtId="43" fontId="0" fillId="0" borderId="7" xfId="4" applyFont="1" applyFill="1" applyBorder="1" applyAlignment="1" applyProtection="1">
      <alignment horizontal="center" vertical="center"/>
    </xf>
    <xf numFmtId="43" fontId="0" fillId="0" borderId="34" xfId="4" applyFont="1" applyFill="1" applyBorder="1" applyAlignment="1" applyProtection="1">
      <alignment horizontal="center" vertical="center"/>
    </xf>
    <xf numFmtId="43" fontId="0" fillId="0" borderId="32" xfId="4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43" fontId="0" fillId="0" borderId="1" xfId="4" applyFont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0" fillId="0" borderId="1" xfId="0" applyFont="1" applyBorder="1" applyProtection="1"/>
    <xf numFmtId="0" fontId="24" fillId="0" borderId="1" xfId="0" applyFont="1" applyBorder="1" applyProtection="1"/>
    <xf numFmtId="14" fontId="0" fillId="13" borderId="1" xfId="0" applyNumberFormat="1" applyFill="1" applyBorder="1" applyAlignment="1" applyProtection="1">
      <alignment horizontal="center"/>
      <protection locked="0"/>
    </xf>
    <xf numFmtId="43" fontId="0" fillId="13" borderId="1" xfId="4" applyFont="1" applyFill="1" applyBorder="1" applyAlignment="1" applyProtection="1">
      <alignment horizontal="center"/>
      <protection locked="0"/>
    </xf>
    <xf numFmtId="49" fontId="0" fillId="13" borderId="1" xfId="4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13" borderId="0" xfId="0" applyFill="1" applyAlignment="1" applyProtection="1">
      <alignment horizontal="center"/>
      <protection locked="0"/>
    </xf>
    <xf numFmtId="43" fontId="19" fillId="0" borderId="1" xfId="4" applyFont="1" applyBorder="1" applyAlignment="1" applyProtection="1">
      <alignment horizontal="center"/>
    </xf>
    <xf numFmtId="0" fontId="25" fillId="0" borderId="39" xfId="0" applyFont="1" applyBorder="1" applyAlignment="1" applyProtection="1">
      <alignment wrapText="1"/>
    </xf>
    <xf numFmtId="0" fontId="25" fillId="0" borderId="0" xfId="0" applyFont="1" applyProtection="1"/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wrapText="1"/>
    </xf>
    <xf numFmtId="0" fontId="31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/>
    </xf>
    <xf numFmtId="0" fontId="23" fillId="13" borderId="0" xfId="0" applyFont="1" applyFill="1" applyAlignment="1" applyProtection="1">
      <alignment vertical="center" wrapText="1"/>
      <protection locked="0"/>
    </xf>
    <xf numFmtId="0" fontId="22" fillId="0" borderId="0" xfId="0" applyFont="1" applyAlignment="1" applyProtection="1"/>
    <xf numFmtId="0" fontId="23" fillId="13" borderId="0" xfId="0" applyFont="1" applyFill="1" applyAlignment="1" applyProtection="1">
      <protection locked="0"/>
    </xf>
    <xf numFmtId="0" fontId="0" fillId="13" borderId="7" xfId="0" applyFill="1" applyBorder="1" applyAlignment="1" applyProtection="1">
      <alignment horizontal="center" vertical="center"/>
      <protection locked="0"/>
    </xf>
    <xf numFmtId="0" fontId="0" fillId="13" borderId="34" xfId="0" applyFill="1" applyBorder="1" applyAlignment="1" applyProtection="1">
      <alignment horizontal="center" vertical="center"/>
      <protection locked="0"/>
    </xf>
    <xf numFmtId="0" fontId="0" fillId="13" borderId="32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>
      <alignment wrapText="1"/>
    </xf>
    <xf numFmtId="0" fontId="32" fillId="13" borderId="0" xfId="0" applyFont="1" applyFill="1" applyAlignment="1" applyProtection="1">
      <alignment horizontal="center"/>
      <protection locked="0"/>
    </xf>
    <xf numFmtId="0" fontId="32" fillId="13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/>
    <xf numFmtId="43" fontId="19" fillId="13" borderId="1" xfId="4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justify" vertical="justify" wrapText="1"/>
    </xf>
    <xf numFmtId="0" fontId="24" fillId="0" borderId="1" xfId="0" applyFont="1" applyBorder="1" applyAlignment="1" applyProtection="1">
      <alignment wrapText="1"/>
    </xf>
    <xf numFmtId="0" fontId="21" fillId="0" borderId="40" xfId="0" applyFont="1" applyBorder="1" applyAlignment="1" applyProtection="1">
      <alignment horizontal="center"/>
    </xf>
    <xf numFmtId="0" fontId="21" fillId="0" borderId="39" xfId="0" applyFont="1" applyBorder="1" applyAlignment="1" applyProtection="1">
      <alignment horizontal="center"/>
    </xf>
    <xf numFmtId="0" fontId="21" fillId="0" borderId="41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  <xf numFmtId="0" fontId="21" fillId="0" borderId="6" xfId="0" applyFont="1" applyBorder="1" applyAlignment="1" applyProtection="1">
      <alignment horizontal="center"/>
    </xf>
    <xf numFmtId="0" fontId="21" fillId="0" borderId="42" xfId="0" applyFont="1" applyBorder="1" applyAlignment="1" applyProtection="1">
      <alignment horizontal="center"/>
    </xf>
    <xf numFmtId="0" fontId="29" fillId="0" borderId="1" xfId="0" applyFont="1" applyBorder="1" applyProtection="1"/>
    <xf numFmtId="0" fontId="28" fillId="0" borderId="1" xfId="0" applyFont="1" applyBorder="1" applyProtection="1"/>
    <xf numFmtId="0" fontId="28" fillId="0" borderId="1" xfId="0" applyFont="1" applyBorder="1" applyAlignment="1" applyProtection="1">
      <alignment wrapText="1"/>
    </xf>
    <xf numFmtId="0" fontId="0" fillId="0" borderId="39" xfId="0" applyBorder="1" applyAlignment="1" applyProtection="1">
      <alignment horizontal="center"/>
    </xf>
    <xf numFmtId="0" fontId="25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7" xfId="0" applyFont="1" applyBorder="1" applyAlignment="1" applyProtection="1">
      <alignment horizontal="left"/>
    </xf>
    <xf numFmtId="0" fontId="22" fillId="0" borderId="34" xfId="0" applyFont="1" applyBorder="1" applyAlignment="1" applyProtection="1">
      <alignment horizontal="left"/>
    </xf>
    <xf numFmtId="0" fontId="22" fillId="0" borderId="32" xfId="0" applyFont="1" applyBorder="1" applyAlignment="1" applyProtection="1">
      <alignment horizontal="left"/>
    </xf>
    <xf numFmtId="43" fontId="0" fillId="0" borderId="1" xfId="4" applyFont="1" applyBorder="1" applyAlignment="1" applyProtection="1">
      <alignment horizontal="center"/>
    </xf>
    <xf numFmtId="0" fontId="0" fillId="12" borderId="39" xfId="0" applyFill="1" applyBorder="1" applyAlignment="1" applyProtection="1">
      <alignment horizontal="center"/>
    </xf>
    <xf numFmtId="43" fontId="0" fillId="0" borderId="1" xfId="4" applyFont="1" applyFill="1" applyBorder="1" applyAlignment="1" applyProtection="1">
      <alignment horizontal="center"/>
    </xf>
    <xf numFmtId="4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2" fillId="0" borderId="7" xfId="0" applyFont="1" applyBorder="1" applyProtection="1"/>
    <xf numFmtId="0" fontId="22" fillId="0" borderId="34" xfId="0" applyFont="1" applyBorder="1" applyProtection="1"/>
    <xf numFmtId="0" fontId="22" fillId="0" borderId="32" xfId="0" applyFont="1" applyBorder="1" applyProtection="1"/>
    <xf numFmtId="8" fontId="0" fillId="13" borderId="1" xfId="4" applyNumberFormat="1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14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43" fontId="0" fillId="13" borderId="1" xfId="4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13" borderId="1" xfId="0" applyFill="1" applyBorder="1" applyAlignment="1" applyProtection="1">
      <alignment horizontal="center"/>
      <protection locked="0"/>
    </xf>
    <xf numFmtId="0" fontId="0" fillId="13" borderId="7" xfId="0" applyFill="1" applyBorder="1" applyAlignment="1" applyProtection="1">
      <alignment horizontal="center"/>
      <protection locked="0"/>
    </xf>
    <xf numFmtId="0" fontId="0" fillId="13" borderId="34" xfId="0" applyFill="1" applyBorder="1" applyAlignment="1" applyProtection="1">
      <alignment horizontal="center"/>
      <protection locked="0"/>
    </xf>
    <xf numFmtId="0" fontId="0" fillId="13" borderId="32" xfId="0" applyFill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4" fontId="24" fillId="13" borderId="1" xfId="0" applyNumberFormat="1" applyFont="1" applyFill="1" applyBorder="1" applyAlignment="1" applyProtection="1">
      <alignment horizontal="center" wrapText="1"/>
      <protection locked="0"/>
    </xf>
    <xf numFmtId="0" fontId="24" fillId="13" borderId="1" xfId="0" applyFont="1" applyFill="1" applyBorder="1" applyAlignment="1" applyProtection="1">
      <alignment horizontal="center" wrapText="1"/>
      <protection locked="0"/>
    </xf>
    <xf numFmtId="0" fontId="22" fillId="0" borderId="0" xfId="0" applyFont="1" applyProtection="1"/>
    <xf numFmtId="0" fontId="23" fillId="13" borderId="0" xfId="0" applyFont="1" applyFill="1" applyAlignment="1" applyProtection="1">
      <alignment horizontal="left"/>
      <protection locked="0"/>
    </xf>
    <xf numFmtId="49" fontId="0" fillId="13" borderId="7" xfId="0" applyNumberFormat="1" applyFill="1" applyBorder="1" applyAlignment="1" applyProtection="1">
      <alignment horizontal="center" vertical="center"/>
      <protection locked="0"/>
    </xf>
    <xf numFmtId="49" fontId="0" fillId="13" borderId="34" xfId="0" applyNumberFormat="1" applyFill="1" applyBorder="1" applyAlignment="1" applyProtection="1">
      <alignment horizontal="center" vertical="center"/>
      <protection locked="0"/>
    </xf>
    <xf numFmtId="49" fontId="0" fillId="13" borderId="32" xfId="0" applyNumberFormat="1" applyFill="1" applyBorder="1" applyAlignment="1" applyProtection="1">
      <alignment horizontal="center" vertical="center"/>
      <protection locked="0"/>
    </xf>
    <xf numFmtId="0" fontId="0" fillId="13" borderId="7" xfId="0" applyFill="1" applyBorder="1" applyAlignment="1" applyProtection="1">
      <alignment vertical="center"/>
      <protection locked="0"/>
    </xf>
    <xf numFmtId="0" fontId="0" fillId="13" borderId="34" xfId="0" applyFill="1" applyBorder="1" applyAlignment="1" applyProtection="1">
      <alignment vertical="center"/>
      <protection locked="0"/>
    </xf>
    <xf numFmtId="0" fontId="0" fillId="13" borderId="32" xfId="0" applyFill="1" applyBorder="1" applyAlignment="1" applyProtection="1">
      <alignment vertical="center"/>
      <protection locked="0"/>
    </xf>
    <xf numFmtId="0" fontId="23" fillId="13" borderId="0" xfId="0" applyFont="1" applyFill="1" applyProtection="1">
      <protection locked="0"/>
    </xf>
    <xf numFmtId="0" fontId="23" fillId="13" borderId="0" xfId="0" applyFont="1" applyFill="1" applyAlignment="1" applyProtection="1">
      <alignment horizontal="center"/>
      <protection locked="0"/>
    </xf>
    <xf numFmtId="0" fontId="23" fillId="1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left"/>
    </xf>
    <xf numFmtId="0" fontId="0" fillId="13" borderId="34" xfId="0" applyNumberFormat="1" applyFill="1" applyBorder="1" applyAlignment="1" applyProtection="1">
      <alignment horizontal="center" vertical="center"/>
      <protection locked="0"/>
    </xf>
    <xf numFmtId="0" fontId="0" fillId="13" borderId="32" xfId="0" applyNumberForma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wrapText="1"/>
    </xf>
    <xf numFmtId="0" fontId="42" fillId="0" borderId="0" xfId="0" applyFont="1" applyAlignment="1">
      <alignment horizontal="center" vertical="top"/>
    </xf>
    <xf numFmtId="0" fontId="41" fillId="0" borderId="0" xfId="0" applyFont="1" applyAlignment="1">
      <alignment horizontal="center" wrapText="1"/>
    </xf>
    <xf numFmtId="0" fontId="4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40" fillId="0" borderId="0" xfId="0" applyFont="1"/>
    <xf numFmtId="0" fontId="40" fillId="0" borderId="1" xfId="0" applyFont="1" applyBorder="1" applyAlignment="1">
      <alignment horizontal="center" vertical="center" wrapText="1"/>
    </xf>
    <xf numFmtId="14" fontId="44" fillId="0" borderId="1" xfId="0" applyNumberFormat="1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39" fontId="40" fillId="0" borderId="39" xfId="0" applyNumberFormat="1" applyFont="1" applyBorder="1" applyAlignment="1">
      <alignment horizontal="left"/>
    </xf>
    <xf numFmtId="39" fontId="40" fillId="0" borderId="0" xfId="0" applyNumberFormat="1" applyFont="1" applyAlignment="1">
      <alignment horizontal="left"/>
    </xf>
    <xf numFmtId="0" fontId="45" fillId="0" borderId="0" xfId="0" applyFont="1" applyAlignment="1">
      <alignment wrapText="1"/>
    </xf>
    <xf numFmtId="0" fontId="45" fillId="0" borderId="0" xfId="0" applyFont="1"/>
    <xf numFmtId="0" fontId="40" fillId="0" borderId="0" xfId="0" applyFont="1" applyAlignment="1">
      <alignment horizontal="center"/>
    </xf>
    <xf numFmtId="167" fontId="0" fillId="0" borderId="0" xfId="0" applyNumberFormat="1" applyAlignment="1">
      <alignment horizontal="left"/>
    </xf>
    <xf numFmtId="8" fontId="0" fillId="13" borderId="7" xfId="4" applyNumberFormat="1" applyFont="1" applyFill="1" applyBorder="1" applyAlignment="1" applyProtection="1">
      <alignment horizontal="center"/>
      <protection locked="0"/>
    </xf>
    <xf numFmtId="8" fontId="0" fillId="13" borderId="34" xfId="4" applyNumberFormat="1" applyFont="1" applyFill="1" applyBorder="1" applyAlignment="1" applyProtection="1">
      <alignment horizontal="center"/>
      <protection locked="0"/>
    </xf>
    <xf numFmtId="8" fontId="0" fillId="13" borderId="32" xfId="4" applyNumberFormat="1" applyFont="1" applyFill="1" applyBorder="1" applyAlignment="1" applyProtection="1">
      <alignment horizontal="center"/>
      <protection locked="0"/>
    </xf>
  </cellXfs>
  <cellStyles count="6">
    <cellStyle name="Hiperlink" xfId="5" builtinId="8"/>
    <cellStyle name="Moeda" xfId="1" builtinId="4"/>
    <cellStyle name="Moeda 2" xfId="3"/>
    <cellStyle name="Normal" xfId="0" builtinId="0"/>
    <cellStyle name="Porcentagem" xfId="2" builtinId="5"/>
    <cellStyle name="Vírgula" xfId="4" builtinId="3"/>
  </cellStyles>
  <dxfs count="3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  <a:r>
              <a:rPr lang="en-US" b="1" baseline="0"/>
              <a:t> FINAL 2018 POR ALOCAÇÃO</a:t>
            </a:r>
            <a:r>
              <a:rPr lang="en-US" b="1"/>
              <a:t> -  RECURSO FEDERAL</a:t>
            </a:r>
          </a:p>
        </c:rich>
      </c:tx>
      <c:layout>
        <c:manualLayout>
          <c:xMode val="edge"/>
          <c:yMode val="edge"/>
          <c:x val="0.29615331392029182"/>
          <c:y val="2.1160590554236077E-2"/>
        </c:manualLayout>
      </c:layout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75312697651245"/>
          <c:y val="0.17778418863535891"/>
          <c:w val="0.75250201521086368"/>
          <c:h val="0.73915561388801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RELATÓRIO!$BM$4</c:f>
              <c:strCache>
                <c:ptCount val="1"/>
                <c:pt idx="0">
                  <c:v>Saldo Final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outerShdw blurRad="50800" dist="508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PT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RELATÓRIO!$A$5:$A$12</c:f>
              <c:strCache>
                <c:ptCount val="8"/>
                <c:pt idx="0">
                  <c:v>Recursos Humanos PF</c:v>
                </c:pt>
                <c:pt idx="1">
                  <c:v>Encargos Sociais</c:v>
                </c:pt>
                <c:pt idx="2">
                  <c:v>Recursos Humanos PJ</c:v>
                </c:pt>
                <c:pt idx="3">
                  <c:v>Gêneros alimentícios</c:v>
                </c:pt>
                <c:pt idx="4">
                  <c:v>Outros materiais de consumo</c:v>
                </c:pt>
                <c:pt idx="5">
                  <c:v>Outros serviços de terceiros</c:v>
                </c:pt>
                <c:pt idx="6">
                  <c:v>Locação de imóveis</c:v>
                </c:pt>
                <c:pt idx="7">
                  <c:v>Locações diversas</c:v>
                </c:pt>
              </c:strCache>
            </c:strRef>
          </c:cat>
          <c:val>
            <c:numRef>
              <c:f>RELATÓRIO!$BM$5:$BM$12</c:f>
              <c:numCache>
                <c:formatCode>_("R$"* #,##0.00_);_("R$"* \(#,##0.00\);_("R$"* "-"??_);_(@_)</c:formatCode>
                <c:ptCount val="8"/>
                <c:pt idx="0">
                  <c:v>3928.3160803514402</c:v>
                </c:pt>
                <c:pt idx="1">
                  <c:v>1.2000870727773647E-4</c:v>
                </c:pt>
                <c:pt idx="2">
                  <c:v>14864.65391956149</c:v>
                </c:pt>
                <c:pt idx="3">
                  <c:v>1.2000870727773647E-4</c:v>
                </c:pt>
                <c:pt idx="4">
                  <c:v>1.2000870727773647E-4</c:v>
                </c:pt>
                <c:pt idx="5">
                  <c:v>1.2000870727773647E-4</c:v>
                </c:pt>
                <c:pt idx="6">
                  <c:v>1.2000870727773647E-4</c:v>
                </c:pt>
                <c:pt idx="7">
                  <c:v>1.2000870727773647E-4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A-4D66-A22D-449A61A45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47936"/>
        <c:axId val="199849472"/>
      </c:barChart>
      <c:catAx>
        <c:axId val="19984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849472"/>
        <c:crosses val="autoZero"/>
        <c:auto val="1"/>
        <c:lblAlgn val="ctr"/>
        <c:lblOffset val="100"/>
        <c:noMultiLvlLbl val="0"/>
      </c:catAx>
      <c:valAx>
        <c:axId val="19984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84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  <a:r>
              <a:rPr lang="en-US" b="1" baseline="0"/>
              <a:t> FINAL PARCERIA POR ALOCAÇÃO</a:t>
            </a:r>
            <a:r>
              <a:rPr lang="en-US" b="1"/>
              <a:t> -  RECURSO FMDCA</a:t>
            </a:r>
          </a:p>
        </c:rich>
      </c:tx>
      <c:layout>
        <c:manualLayout>
          <c:xMode val="edge"/>
          <c:yMode val="edge"/>
          <c:x val="0.29615331392029182"/>
          <c:y val="2.1160590554236077E-2"/>
        </c:manualLayout>
      </c:layout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75312697651245"/>
          <c:y val="0.17778418863535891"/>
          <c:w val="0.75250201521086368"/>
          <c:h val="0.739155613888018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RELATÓRIO!$BM$4</c:f>
              <c:strCache>
                <c:ptCount val="1"/>
                <c:pt idx="0">
                  <c:v>Saldo Final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outerShdw blurRad="50800" dist="508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PT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RELATÓRIO!$A$5:$A$16</c:f>
              <c:strCache>
                <c:ptCount val="12"/>
                <c:pt idx="0">
                  <c:v>Recursos Humanos PF</c:v>
                </c:pt>
                <c:pt idx="1">
                  <c:v>Encargos Sociais</c:v>
                </c:pt>
                <c:pt idx="2">
                  <c:v>Recursos Humanos PJ</c:v>
                </c:pt>
                <c:pt idx="3">
                  <c:v>Gêneros alimentícios</c:v>
                </c:pt>
                <c:pt idx="4">
                  <c:v>Outros materiais de consumo</c:v>
                </c:pt>
                <c:pt idx="5">
                  <c:v>Outros serviços de terceiros</c:v>
                </c:pt>
                <c:pt idx="6">
                  <c:v>Locação de imóveis</c:v>
                </c:pt>
                <c:pt idx="7">
                  <c:v>Locações diversas</c:v>
                </c:pt>
                <c:pt idx="8">
                  <c:v>Utilidades públicas</c:v>
                </c:pt>
                <c:pt idx="9">
                  <c:v>Combustível</c:v>
                </c:pt>
                <c:pt idx="10">
                  <c:v>Bens materiais permanentes</c:v>
                </c:pt>
                <c:pt idx="11">
                  <c:v>Obras</c:v>
                </c:pt>
              </c:strCache>
            </c:strRef>
          </c:cat>
          <c:val>
            <c:numRef>
              <c:f>RELATÓRIO!$BM$5:$BM$16</c:f>
              <c:numCache>
                <c:formatCode>_("R$"* #,##0.00_);_("R$"* \(#,##0.00\);_("R$"* "-"??_);_(@_)</c:formatCode>
                <c:ptCount val="12"/>
                <c:pt idx="0">
                  <c:v>3928.3160803514402</c:v>
                </c:pt>
                <c:pt idx="1">
                  <c:v>1.2000870727773647E-4</c:v>
                </c:pt>
                <c:pt idx="2">
                  <c:v>14864.65391956149</c:v>
                </c:pt>
                <c:pt idx="3">
                  <c:v>1.2000870727773647E-4</c:v>
                </c:pt>
                <c:pt idx="4">
                  <c:v>1.2000870727773647E-4</c:v>
                </c:pt>
                <c:pt idx="5">
                  <c:v>1.2000870727773647E-4</c:v>
                </c:pt>
                <c:pt idx="6">
                  <c:v>1.2000870727773647E-4</c:v>
                </c:pt>
                <c:pt idx="7">
                  <c:v>1.2000870727773647E-4</c:v>
                </c:pt>
                <c:pt idx="8">
                  <c:v>1.2000870727773647E-4</c:v>
                </c:pt>
                <c:pt idx="9">
                  <c:v>1.2000870727773647E-4</c:v>
                </c:pt>
                <c:pt idx="10">
                  <c:v>1.2000870727773647E-4</c:v>
                </c:pt>
                <c:pt idx="11">
                  <c:v>1.2000870727773647E-4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F-41CD-B195-8242FEFE1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07200"/>
        <c:axId val="199908736"/>
      </c:barChart>
      <c:catAx>
        <c:axId val="19990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908736"/>
        <c:crosses val="autoZero"/>
        <c:auto val="1"/>
        <c:lblAlgn val="ctr"/>
        <c:lblOffset val="100"/>
        <c:noMultiLvlLbl val="0"/>
      </c:catAx>
      <c:valAx>
        <c:axId val="19990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9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pt-BR"/>
    </a:p>
  </c:tx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625929</xdr:colOff>
      <xdr:row>1</xdr:row>
      <xdr:rowOff>54427</xdr:rowOff>
    </xdr:from>
    <xdr:to>
      <xdr:col>66</xdr:col>
      <xdr:colOff>1074964</xdr:colOff>
      <xdr:row>2</xdr:row>
      <xdr:rowOff>81642</xdr:rowOff>
    </xdr:to>
    <xdr:sp macro="" textlink="">
      <xdr:nvSpPr>
        <xdr:cNvPr id="2" name="Seta para a direi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93332754" y="492577"/>
          <a:ext cx="449035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65</xdr:col>
      <xdr:colOff>869156</xdr:colOff>
      <xdr:row>0</xdr:row>
      <xdr:rowOff>270442</xdr:rowOff>
    </xdr:from>
    <xdr:to>
      <xdr:col>65</xdr:col>
      <xdr:colOff>1086871</xdr:colOff>
      <xdr:row>2</xdr:row>
      <xdr:rowOff>93548</xdr:rowOff>
    </xdr:to>
    <xdr:sp macro="" textlink="">
      <xdr:nvSpPr>
        <xdr:cNvPr id="3" name="Seta para a direi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91601586" y="387462"/>
          <a:ext cx="451756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67</xdr:col>
      <xdr:colOff>761999</xdr:colOff>
      <xdr:row>1</xdr:row>
      <xdr:rowOff>54428</xdr:rowOff>
    </xdr:from>
    <xdr:to>
      <xdr:col>67</xdr:col>
      <xdr:colOff>1156606</xdr:colOff>
      <xdr:row>2</xdr:row>
      <xdr:rowOff>217713</xdr:rowOff>
    </xdr:to>
    <xdr:sp macro="" textlink="">
      <xdr:nvSpPr>
        <xdr:cNvPr id="4" name="Igu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392874" y="492578"/>
          <a:ext cx="394607" cy="35378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797719</xdr:colOff>
      <xdr:row>20</xdr:row>
      <xdr:rowOff>47625</xdr:rowOff>
    </xdr:from>
    <xdr:to>
      <xdr:col>65</xdr:col>
      <xdr:colOff>1015434</xdr:colOff>
      <xdr:row>21</xdr:row>
      <xdr:rowOff>0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91532530" y="6105864"/>
          <a:ext cx="446993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75</xdr:col>
      <xdr:colOff>204107</xdr:colOff>
      <xdr:row>1</xdr:row>
      <xdr:rowOff>163286</xdr:rowOff>
    </xdr:from>
    <xdr:to>
      <xdr:col>91</xdr:col>
      <xdr:colOff>476250</xdr:colOff>
      <xdr:row>16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625929</xdr:colOff>
      <xdr:row>1</xdr:row>
      <xdr:rowOff>54427</xdr:rowOff>
    </xdr:from>
    <xdr:to>
      <xdr:col>66</xdr:col>
      <xdr:colOff>1074964</xdr:colOff>
      <xdr:row>2</xdr:row>
      <xdr:rowOff>81642</xdr:rowOff>
    </xdr:to>
    <xdr:sp macro="" textlink="">
      <xdr:nvSpPr>
        <xdr:cNvPr id="7" name="Seta para a direi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93332754" y="492577"/>
          <a:ext cx="449035" cy="3320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65</xdr:col>
      <xdr:colOff>869156</xdr:colOff>
      <xdr:row>0</xdr:row>
      <xdr:rowOff>270442</xdr:rowOff>
    </xdr:from>
    <xdr:to>
      <xdr:col>65</xdr:col>
      <xdr:colOff>1086871</xdr:colOff>
      <xdr:row>2</xdr:row>
      <xdr:rowOff>93548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91544436" y="444612"/>
          <a:ext cx="566056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67</xdr:col>
      <xdr:colOff>761999</xdr:colOff>
      <xdr:row>1</xdr:row>
      <xdr:rowOff>54428</xdr:rowOff>
    </xdr:from>
    <xdr:to>
      <xdr:col>67</xdr:col>
      <xdr:colOff>1156606</xdr:colOff>
      <xdr:row>2</xdr:row>
      <xdr:rowOff>217713</xdr:rowOff>
    </xdr:to>
    <xdr:sp macro="" textlink="">
      <xdr:nvSpPr>
        <xdr:cNvPr id="10" name="Igu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392874" y="492578"/>
          <a:ext cx="394607" cy="46808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797719</xdr:colOff>
      <xdr:row>24</xdr:row>
      <xdr:rowOff>47625</xdr:rowOff>
    </xdr:from>
    <xdr:to>
      <xdr:col>65</xdr:col>
      <xdr:colOff>1015434</xdr:colOff>
      <xdr:row>25</xdr:row>
      <xdr:rowOff>0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91679827" y="7806417"/>
          <a:ext cx="152400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75</xdr:col>
      <xdr:colOff>204107</xdr:colOff>
      <xdr:row>1</xdr:row>
      <xdr:rowOff>163286</xdr:rowOff>
    </xdr:from>
    <xdr:to>
      <xdr:col>91</xdr:col>
      <xdr:colOff>476250</xdr:colOff>
      <xdr:row>21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alexandrelrcampos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FF00"/>
  </sheetPr>
  <dimension ref="A1:BW274"/>
  <sheetViews>
    <sheetView showGridLines="0" tabSelected="1" zoomScale="90" zoomScaleNormal="90" workbookViewId="0">
      <pane xSplit="4" topLeftCell="AG1" activePane="topRight" state="frozen"/>
      <selection pane="topRight" activeCell="AK20" sqref="AK20"/>
    </sheetView>
  </sheetViews>
  <sheetFormatPr defaultRowHeight="15" x14ac:dyDescent="0.25"/>
  <cols>
    <col min="1" max="1" width="35.140625" style="50" customWidth="1"/>
    <col min="2" max="2" width="17.140625" style="16" hidden="1" customWidth="1"/>
    <col min="3" max="3" width="26.5703125" style="16" hidden="1" customWidth="1"/>
    <col min="4" max="4" width="38.5703125" style="16" hidden="1" customWidth="1"/>
    <col min="5" max="6" width="16.5703125" style="16" customWidth="1"/>
    <col min="7" max="7" width="16.5703125" style="102" hidden="1" customWidth="1"/>
    <col min="8" max="9" width="16.7109375" style="16" customWidth="1"/>
    <col min="10" max="10" width="16.5703125" style="16" customWidth="1"/>
    <col min="11" max="11" width="16.5703125" style="102" hidden="1" customWidth="1"/>
    <col min="12" max="13" width="16.5703125" style="16" customWidth="1"/>
    <col min="14" max="14" width="16.7109375" style="16" customWidth="1"/>
    <col min="15" max="15" width="16.5703125" style="16" customWidth="1"/>
    <col min="16" max="16" width="16.5703125" style="102" hidden="1" customWidth="1"/>
    <col min="17" max="17" width="16.7109375" style="16" customWidth="1"/>
    <col min="18" max="20" width="16.5703125" style="16" customWidth="1"/>
    <col min="21" max="21" width="16.5703125" style="102" hidden="1" customWidth="1"/>
    <col min="22" max="23" width="16.7109375" style="16" customWidth="1"/>
    <col min="24" max="25" width="16.5703125" style="16" customWidth="1"/>
    <col min="26" max="26" width="16.5703125" style="102" hidden="1" customWidth="1"/>
    <col min="27" max="28" width="16.7109375" style="16" customWidth="1"/>
    <col min="29" max="30" width="16.5703125" style="16" customWidth="1"/>
    <col min="31" max="31" width="16.5703125" style="102" hidden="1" customWidth="1"/>
    <col min="32" max="33" width="16.7109375" style="16" customWidth="1"/>
    <col min="34" max="35" width="16.5703125" style="16" customWidth="1"/>
    <col min="36" max="36" width="16.5703125" style="102" hidden="1" customWidth="1"/>
    <col min="37" max="38" width="16.7109375" style="16" customWidth="1"/>
    <col min="39" max="40" width="16.5703125" style="16" customWidth="1"/>
    <col min="41" max="41" width="16.5703125" style="102" hidden="1" customWidth="1"/>
    <col min="42" max="43" width="16.7109375" style="16" customWidth="1"/>
    <col min="44" max="45" width="16.5703125" style="16" customWidth="1"/>
    <col min="46" max="46" width="16.5703125" style="102" hidden="1" customWidth="1"/>
    <col min="47" max="48" width="16.7109375" style="16" customWidth="1"/>
    <col min="49" max="50" width="16.5703125" style="16" customWidth="1"/>
    <col min="51" max="51" width="16.5703125" style="102" hidden="1" customWidth="1"/>
    <col min="52" max="53" width="16.7109375" style="16" customWidth="1"/>
    <col min="54" max="55" width="16.5703125" style="16" customWidth="1"/>
    <col min="56" max="56" width="16.5703125" style="102" hidden="1" customWidth="1"/>
    <col min="57" max="58" width="16.7109375" style="16" customWidth="1"/>
    <col min="59" max="60" width="16.5703125" style="16" customWidth="1"/>
    <col min="61" max="61" width="16.5703125" style="102" hidden="1" customWidth="1"/>
    <col min="62" max="63" width="16.7109375" style="16" customWidth="1"/>
    <col min="64" max="64" width="9.140625" style="16"/>
    <col min="65" max="65" width="31.85546875" style="16" customWidth="1"/>
    <col min="66" max="66" width="27.85546875" style="16" customWidth="1"/>
    <col min="67" max="67" width="28.85546875" style="16" customWidth="1"/>
    <col min="68" max="68" width="30.140625" style="16" customWidth="1"/>
    <col min="69" max="69" width="9.140625" style="16"/>
    <col min="70" max="70" width="16.28515625" style="16" bestFit="1" customWidth="1"/>
    <col min="71" max="71" width="15.28515625" style="16" customWidth="1"/>
    <col min="72" max="72" width="15.28515625" style="102" bestFit="1" customWidth="1"/>
    <col min="73" max="73" width="16.28515625" style="108" bestFit="1" customWidth="1"/>
    <col min="74" max="75" width="15.28515625" style="108" bestFit="1" customWidth="1"/>
    <col min="76" max="76" width="19.28515625" style="16" customWidth="1"/>
    <col min="77" max="77" width="24.140625" style="16" customWidth="1"/>
    <col min="78" max="16384" width="9.140625" style="16"/>
  </cols>
  <sheetData>
    <row r="1" spans="1:75" ht="34.5" customHeight="1" thickBot="1" x14ac:dyDescent="0.3">
      <c r="A1" s="154" t="s">
        <v>191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6"/>
    </row>
    <row r="2" spans="1:75" s="15" customFormat="1" ht="24" thickBot="1" x14ac:dyDescent="0.3">
      <c r="A2" s="161" t="s">
        <v>30</v>
      </c>
      <c r="B2" s="161"/>
      <c r="C2" s="161"/>
      <c r="D2" s="162"/>
      <c r="E2" s="157">
        <f>MONTH(E3)</f>
        <v>7</v>
      </c>
      <c r="F2" s="158"/>
      <c r="G2" s="158"/>
      <c r="H2" s="159"/>
      <c r="I2" s="160">
        <f>MONTH(I3)</f>
        <v>8</v>
      </c>
      <c r="J2" s="160"/>
      <c r="K2" s="160"/>
      <c r="L2" s="160"/>
      <c r="M2" s="160"/>
      <c r="N2" s="160">
        <f>MONTH(N3)</f>
        <v>9</v>
      </c>
      <c r="O2" s="160"/>
      <c r="P2" s="160"/>
      <c r="Q2" s="160"/>
      <c r="R2" s="160"/>
      <c r="S2" s="160">
        <f>MONTH(S3)</f>
        <v>10</v>
      </c>
      <c r="T2" s="160"/>
      <c r="U2" s="160"/>
      <c r="V2" s="160"/>
      <c r="W2" s="160"/>
      <c r="X2" s="160">
        <f>MONTH(X3)</f>
        <v>11</v>
      </c>
      <c r="Y2" s="160"/>
      <c r="Z2" s="160"/>
      <c r="AA2" s="160"/>
      <c r="AB2" s="160"/>
      <c r="AC2" s="160">
        <f>MONTH(AC3)</f>
        <v>12</v>
      </c>
      <c r="AD2" s="160"/>
      <c r="AE2" s="160"/>
      <c r="AF2" s="160"/>
      <c r="AG2" s="160"/>
      <c r="AH2" s="160">
        <f>MONTH(AH3)</f>
        <v>1</v>
      </c>
      <c r="AI2" s="160"/>
      <c r="AJ2" s="160"/>
      <c r="AK2" s="160"/>
      <c r="AL2" s="160"/>
      <c r="AM2" s="160">
        <f>MONTH(AM3)</f>
        <v>2</v>
      </c>
      <c r="AN2" s="160"/>
      <c r="AO2" s="160"/>
      <c r="AP2" s="160"/>
      <c r="AQ2" s="160"/>
      <c r="AR2" s="160">
        <f>MONTH(AR3)</f>
        <v>3</v>
      </c>
      <c r="AS2" s="160"/>
      <c r="AT2" s="160"/>
      <c r="AU2" s="160"/>
      <c r="AV2" s="160"/>
      <c r="AW2" s="160">
        <f>MONTH(AW3)</f>
        <v>4</v>
      </c>
      <c r="AX2" s="160"/>
      <c r="AY2" s="160"/>
      <c r="AZ2" s="160"/>
      <c r="BA2" s="160"/>
      <c r="BB2" s="160">
        <f>MONTH(BB3)</f>
        <v>5</v>
      </c>
      <c r="BC2" s="160"/>
      <c r="BD2" s="160"/>
      <c r="BE2" s="160"/>
      <c r="BF2" s="160"/>
      <c r="BG2" s="160">
        <f>MONTH(BG3)</f>
        <v>6</v>
      </c>
      <c r="BH2" s="160"/>
      <c r="BI2" s="160"/>
      <c r="BJ2" s="160"/>
      <c r="BK2" s="160"/>
      <c r="BL2" s="51"/>
      <c r="BR2" s="168">
        <v>2022</v>
      </c>
      <c r="BS2" s="168"/>
      <c r="BT2" s="168"/>
      <c r="BU2" s="168">
        <v>2023</v>
      </c>
      <c r="BV2" s="168"/>
      <c r="BW2" s="168"/>
    </row>
    <row r="3" spans="1:75" ht="20.100000000000001" customHeight="1" thickBot="1" x14ac:dyDescent="0.3">
      <c r="A3" s="163"/>
      <c r="B3" s="163"/>
      <c r="C3" s="163"/>
      <c r="D3" s="164"/>
      <c r="E3" s="151">
        <f>'Plano Aplicação'!B2</f>
        <v>44743</v>
      </c>
      <c r="F3" s="152"/>
      <c r="G3" s="152"/>
      <c r="H3" s="153"/>
      <c r="I3" s="151">
        <f>'Plano Aplicação'!C2</f>
        <v>44774</v>
      </c>
      <c r="J3" s="152"/>
      <c r="K3" s="152"/>
      <c r="L3" s="152"/>
      <c r="M3" s="153"/>
      <c r="N3" s="151">
        <f>'Plano Aplicação'!D2</f>
        <v>44805</v>
      </c>
      <c r="O3" s="152"/>
      <c r="P3" s="152"/>
      <c r="Q3" s="152"/>
      <c r="R3" s="153"/>
      <c r="S3" s="151">
        <f>'Plano Aplicação'!E2</f>
        <v>44835</v>
      </c>
      <c r="T3" s="152"/>
      <c r="U3" s="152"/>
      <c r="V3" s="152"/>
      <c r="W3" s="153"/>
      <c r="X3" s="151">
        <f>'Plano Aplicação'!F2</f>
        <v>44866</v>
      </c>
      <c r="Y3" s="152"/>
      <c r="Z3" s="152"/>
      <c r="AA3" s="152"/>
      <c r="AB3" s="153"/>
      <c r="AC3" s="151">
        <f>'Plano Aplicação'!G2</f>
        <v>44896</v>
      </c>
      <c r="AD3" s="152"/>
      <c r="AE3" s="152"/>
      <c r="AF3" s="152"/>
      <c r="AG3" s="153"/>
      <c r="AH3" s="151">
        <f>'Plano Aplicação'!H2</f>
        <v>44927</v>
      </c>
      <c r="AI3" s="152"/>
      <c r="AJ3" s="152"/>
      <c r="AK3" s="152"/>
      <c r="AL3" s="153"/>
      <c r="AM3" s="151">
        <f>'Plano Aplicação'!I2</f>
        <v>44958</v>
      </c>
      <c r="AN3" s="152"/>
      <c r="AO3" s="152"/>
      <c r="AP3" s="152"/>
      <c r="AQ3" s="153"/>
      <c r="AR3" s="151">
        <f>'Plano Aplicação'!J2</f>
        <v>44986</v>
      </c>
      <c r="AS3" s="152"/>
      <c r="AT3" s="152"/>
      <c r="AU3" s="152"/>
      <c r="AV3" s="153"/>
      <c r="AW3" s="151">
        <f>'Plano Aplicação'!K2</f>
        <v>45017</v>
      </c>
      <c r="AX3" s="152"/>
      <c r="AY3" s="152"/>
      <c r="AZ3" s="152"/>
      <c r="BA3" s="153"/>
      <c r="BB3" s="151">
        <f>'Plano Aplicação'!L2</f>
        <v>45047</v>
      </c>
      <c r="BC3" s="152"/>
      <c r="BD3" s="152"/>
      <c r="BE3" s="152"/>
      <c r="BF3" s="153"/>
      <c r="BG3" s="151">
        <f>'Plano Aplicação'!M2</f>
        <v>45078</v>
      </c>
      <c r="BH3" s="152"/>
      <c r="BI3" s="152"/>
      <c r="BJ3" s="152"/>
      <c r="BK3" s="153"/>
      <c r="BR3" s="169"/>
      <c r="BS3" s="169"/>
      <c r="BT3" s="169"/>
      <c r="BU3" s="169"/>
      <c r="BV3" s="169"/>
      <c r="BW3" s="169"/>
    </row>
    <row r="4" spans="1:75" ht="34.5" customHeight="1" x14ac:dyDescent="0.25">
      <c r="A4" s="41" t="s">
        <v>6</v>
      </c>
      <c r="B4" s="52" t="s">
        <v>0</v>
      </c>
      <c r="C4" s="53" t="s">
        <v>36</v>
      </c>
      <c r="D4" s="54" t="s">
        <v>33</v>
      </c>
      <c r="E4" s="42" t="s">
        <v>2</v>
      </c>
      <c r="F4" s="43" t="s">
        <v>129</v>
      </c>
      <c r="G4" s="43" t="s">
        <v>128</v>
      </c>
      <c r="H4" s="44" t="s">
        <v>4</v>
      </c>
      <c r="I4" s="42" t="s">
        <v>2</v>
      </c>
      <c r="J4" s="43" t="s">
        <v>3</v>
      </c>
      <c r="K4" s="43" t="s">
        <v>128</v>
      </c>
      <c r="L4" s="44" t="s">
        <v>4</v>
      </c>
      <c r="M4" s="45" t="s">
        <v>5</v>
      </c>
      <c r="N4" s="42" t="s">
        <v>2</v>
      </c>
      <c r="O4" s="43" t="s">
        <v>3</v>
      </c>
      <c r="P4" s="43" t="s">
        <v>128</v>
      </c>
      <c r="Q4" s="44" t="s">
        <v>4</v>
      </c>
      <c r="R4" s="45" t="s">
        <v>5</v>
      </c>
      <c r="S4" s="42" t="s">
        <v>2</v>
      </c>
      <c r="T4" s="43" t="s">
        <v>3</v>
      </c>
      <c r="U4" s="43" t="s">
        <v>128</v>
      </c>
      <c r="V4" s="44" t="s">
        <v>4</v>
      </c>
      <c r="W4" s="45" t="s">
        <v>5</v>
      </c>
      <c r="X4" s="42" t="s">
        <v>2</v>
      </c>
      <c r="Y4" s="43" t="s">
        <v>3</v>
      </c>
      <c r="Z4" s="43" t="s">
        <v>128</v>
      </c>
      <c r="AA4" s="44" t="s">
        <v>4</v>
      </c>
      <c r="AB4" s="45" t="s">
        <v>5</v>
      </c>
      <c r="AC4" s="42" t="s">
        <v>2</v>
      </c>
      <c r="AD4" s="43" t="s">
        <v>3</v>
      </c>
      <c r="AE4" s="43" t="s">
        <v>128</v>
      </c>
      <c r="AF4" s="44" t="s">
        <v>4</v>
      </c>
      <c r="AG4" s="45" t="s">
        <v>5</v>
      </c>
      <c r="AH4" s="42" t="s">
        <v>2</v>
      </c>
      <c r="AI4" s="43" t="s">
        <v>3</v>
      </c>
      <c r="AJ4" s="43" t="s">
        <v>128</v>
      </c>
      <c r="AK4" s="44" t="s">
        <v>4</v>
      </c>
      <c r="AL4" s="45" t="s">
        <v>5</v>
      </c>
      <c r="AM4" s="42" t="s">
        <v>2</v>
      </c>
      <c r="AN4" s="43" t="s">
        <v>3</v>
      </c>
      <c r="AO4" s="43" t="s">
        <v>128</v>
      </c>
      <c r="AP4" s="44" t="s">
        <v>4</v>
      </c>
      <c r="AQ4" s="45" t="s">
        <v>5</v>
      </c>
      <c r="AR4" s="42" t="s">
        <v>2</v>
      </c>
      <c r="AS4" s="43" t="s">
        <v>3</v>
      </c>
      <c r="AT4" s="43" t="s">
        <v>128</v>
      </c>
      <c r="AU4" s="44" t="s">
        <v>4</v>
      </c>
      <c r="AV4" s="45" t="s">
        <v>5</v>
      </c>
      <c r="AW4" s="42" t="s">
        <v>2</v>
      </c>
      <c r="AX4" s="43" t="s">
        <v>3</v>
      </c>
      <c r="AY4" s="43" t="s">
        <v>128</v>
      </c>
      <c r="AZ4" s="44" t="s">
        <v>4</v>
      </c>
      <c r="BA4" s="45" t="s">
        <v>5</v>
      </c>
      <c r="BB4" s="42" t="s">
        <v>2</v>
      </c>
      <c r="BC4" s="43" t="s">
        <v>3</v>
      </c>
      <c r="BD4" s="43" t="s">
        <v>128</v>
      </c>
      <c r="BE4" s="44" t="s">
        <v>4</v>
      </c>
      <c r="BF4" s="45" t="s">
        <v>5</v>
      </c>
      <c r="BG4" s="42" t="s">
        <v>2</v>
      </c>
      <c r="BH4" s="43" t="s">
        <v>3</v>
      </c>
      <c r="BI4" s="43" t="s">
        <v>128</v>
      </c>
      <c r="BJ4" s="44" t="s">
        <v>4</v>
      </c>
      <c r="BK4" s="45" t="s">
        <v>5</v>
      </c>
      <c r="BM4" s="55" t="s">
        <v>185</v>
      </c>
      <c r="BN4" s="56" t="s">
        <v>7</v>
      </c>
      <c r="BO4" s="57" t="s">
        <v>8</v>
      </c>
      <c r="BP4" s="57" t="s">
        <v>9</v>
      </c>
      <c r="BR4" s="110" t="s">
        <v>182</v>
      </c>
      <c r="BS4" s="109" t="s">
        <v>183</v>
      </c>
      <c r="BT4" s="109" t="s">
        <v>184</v>
      </c>
      <c r="BU4" s="110" t="s">
        <v>187</v>
      </c>
      <c r="BV4" s="109" t="s">
        <v>188</v>
      </c>
      <c r="BW4" s="109" t="s">
        <v>189</v>
      </c>
    </row>
    <row r="5" spans="1:75" ht="20.100000000000001" customHeight="1" x14ac:dyDescent="0.25">
      <c r="A5" s="58" t="s">
        <v>19</v>
      </c>
      <c r="B5" s="59" t="e">
        <f t="shared" ref="B5:B17" si="0">C5/$C$17</f>
        <v>#DIV/0!</v>
      </c>
      <c r="C5" s="60">
        <v>0</v>
      </c>
      <c r="D5" s="61">
        <f>C5/12</f>
        <v>0</v>
      </c>
      <c r="E5" s="62">
        <f>IF('Plano Aplicação'!$B$15=0,0,((($E$20+$E$22)/'Plano Aplicação'!$B$15)*'Plano Aplicação'!B3)+'Plano Aplicação'!B3)</f>
        <v>592.39338013349641</v>
      </c>
      <c r="F5" s="63">
        <f>SUMIFS(utilizado,mes,E$2,descricao,$A5)</f>
        <v>592.70000000000005</v>
      </c>
      <c r="G5" s="63">
        <f>SUMIFS(Dados!L:L,mes,E$2,descricao,$A5)</f>
        <v>0</v>
      </c>
      <c r="H5" s="64">
        <f t="shared" ref="H5:H16" si="1">E5-F5</f>
        <v>-0.30661986650363815</v>
      </c>
      <c r="I5" s="62">
        <f>IF('Plano Aplicação'!$C$15=0,0,((I$20/'Plano Aplicação'!$C$15)*'Plano Aplicação'!C3)+'Plano Aplicação'!C3)</f>
        <v>592.70000000000005</v>
      </c>
      <c r="J5" s="65">
        <f t="shared" ref="J5:J16" si="2">SUMIFS(utilizado,mes,I$2,descricao,$A5)</f>
        <v>592.70000000000005</v>
      </c>
      <c r="K5" s="63">
        <f>SUMIFS(Dados!L:L,mes,I$2,descricao,$A5)</f>
        <v>0</v>
      </c>
      <c r="L5" s="66">
        <f t="shared" ref="L5:L16" si="3">I5-J5</f>
        <v>0</v>
      </c>
      <c r="M5" s="67">
        <f t="shared" ref="M5:M16" si="4">H5+I5-J5</f>
        <v>-0.30661986650363815</v>
      </c>
      <c r="N5" s="62">
        <f>IF('Plano Aplicação'!$D$15=0,0,((N$20/'Plano Aplicação'!$D$15)*'Plano Aplicação'!D3)+'Plano Aplicação'!D3)</f>
        <v>593.98578454307483</v>
      </c>
      <c r="O5" s="65">
        <f t="shared" ref="O5:O16" si="5">SUMIFS(utilizado,mes,N$2,descricao,$A5)</f>
        <v>436.46</v>
      </c>
      <c r="P5" s="63">
        <f>SUMIFS(Dados!L:L,mes,N$2,descricao,$A5)</f>
        <v>0</v>
      </c>
      <c r="Q5" s="61">
        <f t="shared" ref="Q5:Q6" si="6">N5-O5</f>
        <v>157.52578454307485</v>
      </c>
      <c r="R5" s="67">
        <f t="shared" ref="R5:R6" si="7">M5+N5-O5</f>
        <v>157.21916467657121</v>
      </c>
      <c r="S5" s="62">
        <f>IF('Plano Aplicação'!$E$15=0,0,((S$20/'Plano Aplicação'!$E$15)*'Plano Aplicação'!E3)+'Plano Aplicação'!E3)</f>
        <v>592.21546490231538</v>
      </c>
      <c r="T5" s="65">
        <f t="shared" ref="T5:T16" si="8">SUMIFS(utilizado,mes,S$2,descricao,$A5)</f>
        <v>600.16999999999996</v>
      </c>
      <c r="U5" s="63">
        <f>SUMIFS(Dados!L:L,mes,S$2,descricao,$A5)</f>
        <v>0</v>
      </c>
      <c r="V5" s="61">
        <f t="shared" ref="V5:V6" si="9">S5-T5</f>
        <v>-7.9545350976845839</v>
      </c>
      <c r="W5" s="67">
        <f t="shared" ref="W5:W6" si="10">R5+S5-T5</f>
        <v>149.26462957888668</v>
      </c>
      <c r="X5" s="62">
        <f>IF('Plano Aplicação'!$F$15=0,0,((X$20/'Plano Aplicação'!$F$15)*'Plano Aplicação'!F3)+'Plano Aplicação'!F3)</f>
        <v>592.70378543045069</v>
      </c>
      <c r="Y5" s="65">
        <f t="shared" ref="Y5:Y16" si="11">SUMIFS(utilizado,mes,X$2,descricao,$A5)</f>
        <v>235.23</v>
      </c>
      <c r="Z5" s="63">
        <f>SUMIFS(Dados!L:L,mes,X$2,descricao,$A5)</f>
        <v>0</v>
      </c>
      <c r="AA5" s="61">
        <f t="shared" ref="AA5:AA6" si="12">X5-Y5</f>
        <v>357.47378543045068</v>
      </c>
      <c r="AB5" s="67">
        <f t="shared" ref="AB5:AB6" si="13">W5+X5-Y5</f>
        <v>506.73841500933736</v>
      </c>
      <c r="AC5" s="62">
        <f>IF('Plano Aplicação'!$G$15=0,0,((AC$20/'Plano Aplicação'!$G$15)*'Plano Aplicação'!G3)+'Plano Aplicação'!G3)</f>
        <v>592.7088326710516</v>
      </c>
      <c r="AD5" s="65">
        <f t="shared" ref="AD5:AD16" si="14">SUMIFS(utilizado,mes,AC$2,descricao,$A5)</f>
        <v>242.7</v>
      </c>
      <c r="AE5" s="63">
        <f>SUMIFS(Dados!L:L,mes,AC$2,descricao,$A5)</f>
        <v>2501.5</v>
      </c>
      <c r="AF5" s="61">
        <f t="shared" ref="AF5:AF6" si="15">AC5-AD5</f>
        <v>350.00883267105161</v>
      </c>
      <c r="AG5" s="67">
        <f t="shared" ref="AG5:AG6" si="16">AB5+AC5-AD5</f>
        <v>856.74724768038891</v>
      </c>
      <c r="AH5" s="62">
        <f>IF('Plano Aplicação'!$H$15=0,0,((AH$20/'Plano Aplicação'!$H$15)*'Plano Aplicação'!H3)+'Plano Aplicação'!H3)</f>
        <v>592.7088326710516</v>
      </c>
      <c r="AI5" s="65">
        <f t="shared" ref="AI5:AI16" si="17">SUMIFS(utilizado,mes,AH$2,descricao,$A5)</f>
        <v>242.7</v>
      </c>
      <c r="AJ5" s="63">
        <f>SUMIFS(Dados!L:L,mes,AH$2,descricao,$A5)</f>
        <v>2695.25</v>
      </c>
      <c r="AK5" s="61">
        <f t="shared" ref="AK5:AK6" si="18">AH5-AI5</f>
        <v>350.00883267105161</v>
      </c>
      <c r="AL5" s="67">
        <f t="shared" ref="AL5:AL6" si="19">AG5+AH5-AI5</f>
        <v>1206.7560803514405</v>
      </c>
      <c r="AM5" s="62">
        <f>IF('Plano Aplicação'!$I$15=0,0,((AM$20/'Plano Aplicação'!$I$15)*'Plano Aplicação'!I3)+'Plano Aplicação'!I3)</f>
        <v>592.70000000000005</v>
      </c>
      <c r="AN5" s="65">
        <f t="shared" ref="AN5:AN16" si="20">SUMIFS(utilizado,mes,AM$2,descricao,$A5)</f>
        <v>241.94</v>
      </c>
      <c r="AO5" s="63">
        <f>SUMIFS(Dados!L:L,mes,AM$2,descricao,$A5)</f>
        <v>0</v>
      </c>
      <c r="AP5" s="61">
        <f t="shared" ref="AP5:AP6" si="21">AM5-AN5</f>
        <v>350.76000000000005</v>
      </c>
      <c r="AQ5" s="67">
        <f t="shared" ref="AQ5:AQ6" si="22">AL5+AM5-AN5</f>
        <v>1557.5160803514405</v>
      </c>
      <c r="AR5" s="62">
        <f>IF('Plano Aplicação'!$J$15=0,0,((AR$20/'Plano Aplicação'!$J$15)*'Plano Aplicação'!J3)+'Plano Aplicação'!J3)</f>
        <v>592.70000000000005</v>
      </c>
      <c r="AS5" s="65">
        <f t="shared" ref="AS5:AS16" si="23">SUMIFS(utilizado,mes,AR$2,descricao,$A5)</f>
        <v>0</v>
      </c>
      <c r="AT5" s="63">
        <f>SUMIFS(Dados!L:L,mes,AR$2,descricao,$A5)</f>
        <v>0</v>
      </c>
      <c r="AU5" s="61">
        <f t="shared" ref="AU5:AU6" si="24">AR5-AS5</f>
        <v>592.70000000000005</v>
      </c>
      <c r="AV5" s="67">
        <f t="shared" ref="AV5:AV6" si="25">AQ5+AR5-AS5</f>
        <v>2150.2160803514407</v>
      </c>
      <c r="AW5" s="62">
        <f>IF('Plano Aplicação'!$K$15=0,0,((AW$20/'Plano Aplicação'!$K$15)*'Plano Aplicação'!K3)+'Plano Aplicação'!K3)</f>
        <v>592.70000000000005</v>
      </c>
      <c r="AX5" s="65">
        <f t="shared" ref="AX5:AX16" si="26">SUMIFS(utilizado,mes,AW$2,descricao,$A5)</f>
        <v>0</v>
      </c>
      <c r="AY5" s="63">
        <f>SUMIFS(Dados!L:L,mes,AW$2,descricao,$A5)</f>
        <v>0</v>
      </c>
      <c r="AZ5" s="61">
        <f t="shared" ref="AZ5:AZ6" si="27">AW5-AX5</f>
        <v>592.70000000000005</v>
      </c>
      <c r="BA5" s="67">
        <f t="shared" ref="BA5:BA6" si="28">AV5+AW5-AX5</f>
        <v>2742.9160803514405</v>
      </c>
      <c r="BB5" s="62">
        <f>IF('Plano Aplicação'!$L$15=0,0,((BB$20/'Plano Aplicação'!$L$15)*'Plano Aplicação'!L3)+'Plano Aplicação'!L3)</f>
        <v>592.70000000000005</v>
      </c>
      <c r="BC5" s="65">
        <f t="shared" ref="BC5:BC16" si="29">SUMIFS(utilizado,mes,BB$2,descricao,$A5)</f>
        <v>0</v>
      </c>
      <c r="BD5" s="63">
        <f>SUMIFS(Dados!L:L,mes,BB$2,descricao,$A5)</f>
        <v>0</v>
      </c>
      <c r="BE5" s="61">
        <f t="shared" ref="BE5:BE6" si="30">BB5-BC5</f>
        <v>592.70000000000005</v>
      </c>
      <c r="BF5" s="67">
        <f t="shared" ref="BF5:BF6" si="31">BA5+BB5-BC5</f>
        <v>3335.6160803514404</v>
      </c>
      <c r="BG5" s="62">
        <f>IF('Plano Aplicação'!$M$15=0,0,((BG$20/'Plano Aplicação'!$M$15)*'Plano Aplicação'!M3)+'Plano Aplicação'!M3)</f>
        <v>592.70000000000005</v>
      </c>
      <c r="BH5" s="65">
        <f t="shared" ref="BH5:BH16" si="32">SUMIFS(utilizado,mes,BG$2,descricao,$A5)</f>
        <v>0</v>
      </c>
      <c r="BI5" s="63">
        <f>SUMIFS(Dados!L:L,mes,BG$2,descricao,$A5)</f>
        <v>0</v>
      </c>
      <c r="BJ5" s="61">
        <f t="shared" ref="BJ5:BJ6" si="33">BG5-BH5</f>
        <v>592.70000000000005</v>
      </c>
      <c r="BK5" s="67">
        <f t="shared" ref="BK5:BK6" si="34">BF5+BG5-BH5</f>
        <v>3928.3160803514402</v>
      </c>
      <c r="BM5" s="68">
        <f>BK5</f>
        <v>3928.3160803514402</v>
      </c>
      <c r="BN5" s="69">
        <f t="shared" ref="BN5:BN16" si="35">BM5/$BM$17</f>
        <v>0.20903113395669129</v>
      </c>
      <c r="BO5" s="70" t="e">
        <f t="shared" ref="BO5:BO17" si="36">BM5/C5</f>
        <v>#DIV/0!</v>
      </c>
      <c r="BP5" s="70" t="e">
        <f t="shared" ref="BP5:BP16" si="37">BM5/$C$17</f>
        <v>#DIV/0!</v>
      </c>
      <c r="BR5" s="68">
        <f>IF(YEAR($E$3)=$BR$2,E5,0)+IF(YEAR($I$3)=$BR$2,I5,0)+IF(YEAR($N$3)=$BR$2,N5,0)+IF(YEAR($S$3)=$BR$2,S5,0)+IF(YEAR($X$3)=$BR$2,X5,0)+IF(YEAR($AC$3)=$BR$2,AC5,0)+IF(YEAR($AH$3)=$BR$2,AH5,0)+IF(YEAR($AM$3)=$BR$2,AM5,0)+IF(YEAR($AR$3)=$BR$2,AR5,0)+IF(YEAR($AW$3)=$BR$2,AW5,0)+IF(YEAR($BB$3)=$BR$2,BB5,0)+IF(YEAR($BG$3)=$BR$2,BG5,0)</f>
        <v>3556.7072476803887</v>
      </c>
      <c r="BS5" s="68">
        <f>IF(YEAR($E$3)=$BR$2,F5,0)+IF(YEAR($I$3)=$BR$2,J5,0)+IF(YEAR($N$3)=$BR$2,O5,0)+IF(YEAR($S$3)=$BR$2,T5,0)+IF(YEAR($X$3)=$BR$2,Y5,0)+IF(YEAR($AC$3)=$BR$2,AD5,0)+IF(YEAR($AH$3)=$BR$2,AI5,0)+IF(YEAR($AM$3)=$BR$2,AN5,0)+IF(YEAR($AR$3)=$BR$2,AS5,0)+IF(YEAR($AW$3)=$BR$2,AX5,0)+IF(YEAR($BB$3)=$BR$2,BC5,0)+IF(YEAR($BG$3)=$BR$2,BH5,0)</f>
        <v>2699.96</v>
      </c>
      <c r="BT5" s="68">
        <f>IF(YEAR($E$3)=$BR$2,G5,0)+IF(YEAR($I$3)=$BR$2,K5,0)+IF(YEAR($N$3)=$BR$2,P5,0)+IF(YEAR($S$3)=$BR$2,U5,0)+IF(YEAR($X$3)=$BR$2,Z5,0)+IF(YEAR($AC$3)=$BR$2,AE5,0)+IF(YEAR($AH$3)=$BR$2,AJ5,0)+IF(YEAR($AM$3)=$BR$2,AO5,0)+IF(YEAR($AR$3)=$BR$2,AT5,0)+IF(YEAR($AW$3)=$BR$2,AY5,0)+IF(YEAR($BB$3)=$BR$2,BD5,0)+IF(YEAR($BG$3)=$BR$2,BI5,0)</f>
        <v>2501.5</v>
      </c>
      <c r="BU5" s="68">
        <f t="shared" ref="BU5:BU16" si="38">IF(YEAR($E$3)=$BU$2,E5,0)+IF(YEAR($I$3)=$BU$2,I5,0)+IF(YEAR($N$3)=$BU$2,N5,0)+IF(YEAR($S$3)=$BU$2,S5,0)+IF(YEAR($X$3)=$BU$2,X5,0)+IF(YEAR($AC$3)=$BU$2,AC5,0)+IF(YEAR($AH$3)=$BU$2,AH5,0)+IF(YEAR($AM$3)=$BU$2,AM5,0)+IF(YEAR($AR$3)=$BU$2,AR5,0)+IF(YEAR($AW$3)=$BU$2,AW5,0)+IF(YEAR($BB$3)=$BU$2,BB5,0)+IF(YEAR($BG$3)=$BU$2,BG5,0)</f>
        <v>3556.2088326710518</v>
      </c>
      <c r="BV5" s="68">
        <f t="shared" ref="BV5:BV16" si="39">IF(YEAR($E$3)=$BU$2,F5,0)+IF(YEAR($I$3)=$BU$2,J5,0)+IF(YEAR($N$3)=$BU$2,O5,0)+IF(YEAR($S$3)=$BU$2,T5,0)+IF(YEAR($X$3)=$BU$2,Y5,0)+IF(YEAR($AC$3)=$BU$2,AD5,0)+IF(YEAR($AH$3)=$BU$2,AI5,0)+IF(YEAR($AM$3)=$BU$2,AN5,0)+IF(YEAR($AR$3)=$BU$2,AS5,0)+IF(YEAR($AW$3)=$BU$2,AX5,0)+IF(YEAR($BB$3)=$BU$2,BC5,0)+IF(YEAR($BG$3)=$BU$2,BH5,0)</f>
        <v>484.64</v>
      </c>
      <c r="BW5" s="68">
        <f>IF(YEAR($E$3)=$BU$2,G5,0)+IF(YEAR($I$3)=$BU$2,K5,0)+IF(YEAR($N$3)=$BU$2,P5,0)+IF(YEAR($S$3)=$BU$2,U5,0)+IF(YEAR($X$3)=$BU$2,Z5,0)+IF(YEAR($AC$3)=$BU$2,AE5,0)+IF(YEAR($AH$3)=$BU$2,AJ5,0)+IF(YEAR($AM$3)=$BU$2,AO5,0)+IF(YEAR($AR$3)=$BU$2,AT5,0)+IF(YEAR($AW$3)=$BU$2,AY5,0)+IF(YEAR($BB$3)=$BU$2,BD5,0)+IF(YEAR($BG$3)=$BU$2,BI5,0)</f>
        <v>2695.25</v>
      </c>
    </row>
    <row r="6" spans="1:75" ht="20.100000000000001" customHeight="1" x14ac:dyDescent="0.25">
      <c r="A6" s="58" t="s">
        <v>35</v>
      </c>
      <c r="B6" s="59" t="e">
        <f t="shared" si="0"/>
        <v>#DIV/0!</v>
      </c>
      <c r="C6" s="60">
        <v>0</v>
      </c>
      <c r="D6" s="61">
        <f t="shared" ref="D6:D17" si="40">C6/12</f>
        <v>0</v>
      </c>
      <c r="E6" s="62">
        <f>IF('Plano Aplicação'!$B$15=0,0,((($E$20+$E$22)/'Plano Aplicação'!$B$15)*'Plano Aplicação'!B4)+'Plano Aplicação'!B4)</f>
        <v>9.9948267274084093E-6</v>
      </c>
      <c r="F6" s="63">
        <f t="shared" ref="F6:F16" si="41">SUMIFS(utilizado,mes,E$2,descricao,$A6)</f>
        <v>0</v>
      </c>
      <c r="G6" s="63">
        <f>SUMIFS(Dados!L:L,mes,E$2,descricao,$A6)</f>
        <v>0</v>
      </c>
      <c r="H6" s="64">
        <f t="shared" si="1"/>
        <v>9.9948267274084093E-6</v>
      </c>
      <c r="I6" s="62">
        <f>IF('Plano Aplicação'!$C$15=0,0,((I$20/'Plano Aplicação'!$C$15)*'Plano Aplicação'!C4)+'Plano Aplicação'!C4)</f>
        <v>1.0000000000000001E-5</v>
      </c>
      <c r="J6" s="65">
        <f t="shared" si="2"/>
        <v>0</v>
      </c>
      <c r="K6" s="63">
        <f>SUMIFS(Dados!L:L,mes,I$2,descricao,$A6)</f>
        <v>0</v>
      </c>
      <c r="L6" s="66">
        <f t="shared" si="3"/>
        <v>1.0000000000000001E-5</v>
      </c>
      <c r="M6" s="67">
        <f t="shared" si="4"/>
        <v>1.999482672740841E-5</v>
      </c>
      <c r="N6" s="62">
        <f>IF('Plano Aplicação'!$D$15=0,0,((N$20/'Plano Aplicação'!$D$15)*'Plano Aplicação'!D4)+'Plano Aplicação'!D4)</f>
        <v>1.0021693682184491E-5</v>
      </c>
      <c r="O6" s="65">
        <f t="shared" si="5"/>
        <v>0</v>
      </c>
      <c r="P6" s="63">
        <f>SUMIFS(Dados!L:L,mes,N$2,descricao,$A6)</f>
        <v>0</v>
      </c>
      <c r="Q6" s="61">
        <f t="shared" si="6"/>
        <v>1.0021693682184491E-5</v>
      </c>
      <c r="R6" s="67">
        <f t="shared" si="7"/>
        <v>3.00165204095929E-5</v>
      </c>
      <c r="S6" s="62">
        <f>IF('Plano Aplicação'!$E$15=0,0,((S$20/'Plano Aplicação'!$E$15)*'Plano Aplicação'!E4)+'Plano Aplicação'!E4)</f>
        <v>9.9918249519540295E-6</v>
      </c>
      <c r="T6" s="65">
        <f t="shared" si="8"/>
        <v>0</v>
      </c>
      <c r="U6" s="63">
        <f>SUMIFS(Dados!L:L,mes,S$2,descricao,$A6)</f>
        <v>0</v>
      </c>
      <c r="V6" s="61">
        <f t="shared" si="9"/>
        <v>9.9918249519540295E-6</v>
      </c>
      <c r="W6" s="67">
        <f t="shared" si="10"/>
        <v>4.0008345361546931E-5</v>
      </c>
      <c r="X6" s="62">
        <f>IF('Plano Aplicação'!$F$15=0,0,((X$20/'Plano Aplicação'!$F$15)*'Plano Aplicação'!F4)+'Plano Aplicação'!F4)</f>
        <v>1.0000063867562861E-5</v>
      </c>
      <c r="Y6" s="65">
        <f t="shared" si="11"/>
        <v>0</v>
      </c>
      <c r="Z6" s="63">
        <f>SUMIFS(Dados!L:L,mes,X$2,descricao,$A6)</f>
        <v>0</v>
      </c>
      <c r="AA6" s="61">
        <f t="shared" si="12"/>
        <v>1.0000063867562861E-5</v>
      </c>
      <c r="AB6" s="67">
        <f t="shared" si="13"/>
        <v>5.0008409229109793E-5</v>
      </c>
      <c r="AC6" s="62">
        <f>IF('Plano Aplicação'!$G$15=0,0,((AC$20/'Plano Aplicação'!$G$15)*'Plano Aplicação'!G4)+'Plano Aplicação'!G4)</f>
        <v>1.0000149024313339E-5</v>
      </c>
      <c r="AD6" s="65">
        <f t="shared" si="14"/>
        <v>0</v>
      </c>
      <c r="AE6" s="63">
        <f>SUMIFS(Dados!L:L,mes,AC$2,descricao,$A6)</f>
        <v>0</v>
      </c>
      <c r="AF6" s="61">
        <f t="shared" si="15"/>
        <v>1.0000149024313339E-5</v>
      </c>
      <c r="AG6" s="67">
        <f t="shared" si="16"/>
        <v>6.0008558253423129E-5</v>
      </c>
      <c r="AH6" s="62">
        <f>IF('Plano Aplicação'!$H$15=0,0,((AH$20/'Plano Aplicação'!$H$15)*'Plano Aplicação'!H4)+'Plano Aplicação'!H4)</f>
        <v>1.0000149024313339E-5</v>
      </c>
      <c r="AI6" s="65">
        <f t="shared" si="17"/>
        <v>0</v>
      </c>
      <c r="AJ6" s="63">
        <f>SUMIFS(Dados!L:L,mes,AH$2,descricao,$A6)</f>
        <v>0</v>
      </c>
      <c r="AK6" s="61">
        <f t="shared" si="18"/>
        <v>1.0000149024313339E-5</v>
      </c>
      <c r="AL6" s="67">
        <f t="shared" si="19"/>
        <v>7.0008707277736471E-5</v>
      </c>
      <c r="AM6" s="62">
        <f>IF('Plano Aplicação'!$I$15=0,0,((AM$20/'Plano Aplicação'!$I$15)*'Plano Aplicação'!I4)+'Plano Aplicação'!I4)</f>
        <v>1.0000000000000001E-5</v>
      </c>
      <c r="AN6" s="65">
        <f t="shared" si="20"/>
        <v>0</v>
      </c>
      <c r="AO6" s="63">
        <f>SUMIFS(Dados!L:L,mes,AM$2,descricao,$A6)</f>
        <v>0</v>
      </c>
      <c r="AP6" s="61">
        <f t="shared" si="21"/>
        <v>1.0000000000000001E-5</v>
      </c>
      <c r="AQ6" s="67">
        <f t="shared" si="22"/>
        <v>8.000870727773647E-5</v>
      </c>
      <c r="AR6" s="62">
        <f>IF('Plano Aplicação'!$J$15=0,0,((AR$20/'Plano Aplicação'!$J$15)*'Plano Aplicação'!J4)+'Plano Aplicação'!J4)</f>
        <v>1.0000000000000001E-5</v>
      </c>
      <c r="AS6" s="65">
        <f t="shared" si="23"/>
        <v>0</v>
      </c>
      <c r="AT6" s="63">
        <f>SUMIFS(Dados!L:L,mes,AR$2,descricao,$A6)</f>
        <v>0</v>
      </c>
      <c r="AU6" s="61">
        <f t="shared" si="24"/>
        <v>1.0000000000000001E-5</v>
      </c>
      <c r="AV6" s="67">
        <f t="shared" si="25"/>
        <v>9.0008707277736469E-5</v>
      </c>
      <c r="AW6" s="62">
        <f>IF('Plano Aplicação'!$K$15=0,0,((AW$20/'Plano Aplicação'!$K$15)*'Plano Aplicação'!K4)+'Plano Aplicação'!K4)</f>
        <v>1.0000000000000001E-5</v>
      </c>
      <c r="AX6" s="65">
        <f t="shared" si="26"/>
        <v>0</v>
      </c>
      <c r="AY6" s="63">
        <f>SUMIFS(Dados!L:L,mes,AW$2,descricao,$A6)</f>
        <v>0</v>
      </c>
      <c r="AZ6" s="61">
        <f t="shared" si="27"/>
        <v>1.0000000000000001E-5</v>
      </c>
      <c r="BA6" s="67">
        <f t="shared" si="28"/>
        <v>1.0000870727773647E-4</v>
      </c>
      <c r="BB6" s="62">
        <f>IF('Plano Aplicação'!$L$15=0,0,((BB$20/'Plano Aplicação'!$L$15)*'Plano Aplicação'!L4)+'Plano Aplicação'!L4)</f>
        <v>1.0000000000000001E-5</v>
      </c>
      <c r="BC6" s="65">
        <f t="shared" si="29"/>
        <v>0</v>
      </c>
      <c r="BD6" s="63">
        <f>SUMIFS(Dados!L:L,mes,BB$2,descricao,$A6)</f>
        <v>0</v>
      </c>
      <c r="BE6" s="61">
        <f t="shared" si="30"/>
        <v>1.0000000000000001E-5</v>
      </c>
      <c r="BF6" s="67">
        <f t="shared" si="31"/>
        <v>1.1000870727773647E-4</v>
      </c>
      <c r="BG6" s="62">
        <f>IF('Plano Aplicação'!$M$15=0,0,((BG$20/'Plano Aplicação'!$M$15)*'Plano Aplicação'!M4)+'Plano Aplicação'!M4)</f>
        <v>1.0000000000000001E-5</v>
      </c>
      <c r="BH6" s="65">
        <f t="shared" si="32"/>
        <v>0</v>
      </c>
      <c r="BI6" s="63">
        <f>SUMIFS(Dados!L:L,mes,BG$2,descricao,$A6)</f>
        <v>0</v>
      </c>
      <c r="BJ6" s="61">
        <f t="shared" si="33"/>
        <v>1.0000000000000001E-5</v>
      </c>
      <c r="BK6" s="67">
        <f t="shared" si="34"/>
        <v>1.2000870727773647E-4</v>
      </c>
      <c r="BM6" s="71">
        <f>BK6</f>
        <v>1.2000870727773647E-4</v>
      </c>
      <c r="BN6" s="72">
        <f t="shared" si="35"/>
        <v>6.3858293614442674E-9</v>
      </c>
      <c r="BO6" s="73" t="e">
        <f t="shared" si="36"/>
        <v>#DIV/0!</v>
      </c>
      <c r="BP6" s="73" t="e">
        <f t="shared" si="37"/>
        <v>#DIV/0!</v>
      </c>
      <c r="BR6" s="68">
        <f t="shared" ref="BR6:BR16" si="42">IF(YEAR(E$3)=BR$2,E6,0)+IF(YEAR(I$3)=BR$2,I6,0)+IF(YEAR(N$3)=BR$2,N6,0)+IF(YEAR(S$3)=BR$2,S6,0)+IF(YEAR(X$3)=BR$2,X6,0)+IF(YEAR(AC$3)=BR$2,AC6,0)+IF(YEAR(AH$3)=BR$2,AH6,0)+IF(YEAR(AM$3)=BR$2,AM6,0)+IF(YEAR(AR$3)=BR$2,AR6,0)+IF(YEAR(AW$3)=BR$2,AW6,0)+IF(YEAR(BB$3)=BR$2,BB6,0)+IF(YEAR(BG$3)=BR$2,BG6,0)</f>
        <v>6.0008558253423129E-5</v>
      </c>
      <c r="BS6" s="68">
        <f t="shared" ref="BS6:BS16" si="43">IF(YEAR($E$3)=$BR$2,F6,0)+IF(YEAR($I$3)=$BR$2,J6,0)+IF(YEAR($N$3)=$BR$2,O6,0)+IF(YEAR($S$3)=$BR$2,T6,0)+IF(YEAR($X$3)=$BR$2,Y6,0)+IF(YEAR($AC$3)=$BR$2,AD6,0)+IF(YEAR($AH$3)=$BR$2,AI6,0)+IF(YEAR($AM$3)=$BR$2,AN6,0)+IF(YEAR($AR$3)=$BR$2,AS6,0)+IF(YEAR($AW$3)=$BR$2,AX6,0)+IF(YEAR($BB$3)=$BR$2,BC6,0)+IF(YEAR($BG$3)=$BR$2,BH6,0)</f>
        <v>0</v>
      </c>
      <c r="BT6" s="68">
        <f t="shared" ref="BT6:BT16" si="44">IF(YEAR($E$3)=$BR$2,G6,0)+IF(YEAR($I$3)=$BR$2,K6,0)+IF(YEAR($N$3)=$BR$2,P6,0)+IF(YEAR($S$3)=$BR$2,U6,0)+IF(YEAR($X$3)=$BR$2,Z6,0)+IF(YEAR($AC$3)=$BR$2,AE6,0)+IF(YEAR($AH$3)=$BR$2,AJ6,0)+IF(YEAR($AM$3)=$BR$2,AO6,0)+IF(YEAR($AR$3)=$BR$2,AT6,0)+IF(YEAR($AW$3)=$BR$2,AY6,0)+IF(YEAR($BB$3)=$BR$2,BD6,0)+IF(YEAR($BG$3)=$BR$2,BI6,0)</f>
        <v>0</v>
      </c>
      <c r="BU6" s="68">
        <f t="shared" si="38"/>
        <v>6.0000149024313338E-5</v>
      </c>
      <c r="BV6" s="68">
        <f t="shared" si="39"/>
        <v>0</v>
      </c>
      <c r="BW6" s="68">
        <f t="shared" ref="BW6:BW16" si="45">IF(YEAR($E$3)=$BU$2,G6,0)+IF(YEAR($I$3)=$BU$2,K6,0)+IF(YEAR($N$3)=$BU$2,P6,0)+IF(YEAR($S$3)=$BU$2,U6,0)+IF(YEAR($X$3)=$BU$2,Z6,0)+IF(YEAR($AC$3)=$BU$2,AE6,0)+IF(YEAR($AH$3)=$BU$2,AJ6,0)+IF(YEAR($AM$3)=$BU$2,AO6,0)+IF(YEAR($AR$3)=$BU$2,AT6,0)+IF(YEAR($AW$3)=$BU$2,AY6,0)+IF(YEAR($BB$3)=$BU$2,BD6,0)+IF(YEAR($BG$3)=$BU$2,BI6,0)</f>
        <v>0</v>
      </c>
    </row>
    <row r="7" spans="1:75" ht="20.100000000000001" customHeight="1" x14ac:dyDescent="0.25">
      <c r="A7" s="58" t="s">
        <v>20</v>
      </c>
      <c r="B7" s="74" t="e">
        <f t="shared" si="0"/>
        <v>#DIV/0!</v>
      </c>
      <c r="C7" s="60">
        <v>0</v>
      </c>
      <c r="D7" s="61">
        <f t="shared" si="40"/>
        <v>0</v>
      </c>
      <c r="E7" s="62">
        <f>IF('Plano Aplicação'!$B$15=0,0,((($E$20+$E$22)/'Plano Aplicação'!$B$15)*'Plano Aplicação'!B5)+'Plano Aplicação'!B5)</f>
        <v>4102.3966199182369</v>
      </c>
      <c r="F7" s="63">
        <f t="shared" si="41"/>
        <v>4104.5200000000004</v>
      </c>
      <c r="G7" s="63">
        <f>SUMIFS(Dados!L:L,mes,E$2,descricao,$A7)</f>
        <v>0</v>
      </c>
      <c r="H7" s="64">
        <f t="shared" si="1"/>
        <v>-2.1233800817635711</v>
      </c>
      <c r="I7" s="62">
        <f>IF('Plano Aplicação'!$C$15=0,0,((I$20/'Plano Aplicação'!$C$15)*'Plano Aplicação'!C5)+'Plano Aplicação'!C5)</f>
        <v>4104.5200000000004</v>
      </c>
      <c r="J7" s="65">
        <f t="shared" si="2"/>
        <v>4104.5200000000004</v>
      </c>
      <c r="K7" s="63">
        <f>SUMIFS(Dados!L:L,mes,I$2,descricao,$A7)</f>
        <v>0</v>
      </c>
      <c r="L7" s="66">
        <f t="shared" si="3"/>
        <v>0</v>
      </c>
      <c r="M7" s="67">
        <f t="shared" si="4"/>
        <v>-2.1233800817635711</v>
      </c>
      <c r="N7" s="62">
        <f>IF('Plano Aplicação'!$D$15=0,0,((N$20/'Plano Aplicação'!$D$15)*'Plano Aplicação'!D5)+'Plano Aplicação'!D5)</f>
        <v>4113.4242152399893</v>
      </c>
      <c r="O7" s="65">
        <f t="shared" si="5"/>
        <v>4260.76</v>
      </c>
      <c r="P7" s="63">
        <f>SUMIFS(Dados!L:L,mes,N$2,descricao,$A7)</f>
        <v>0</v>
      </c>
      <c r="Q7" s="61">
        <f>N7-O7</f>
        <v>-147.33578476001094</v>
      </c>
      <c r="R7" s="67">
        <f>M7+N7-O7</f>
        <v>-149.45916484177451</v>
      </c>
      <c r="S7" s="62">
        <f>IF('Plano Aplicação'!$E$15=0,0,((S$20/'Plano Aplicação'!$E$15)*'Plano Aplicação'!E5)+'Plano Aplicação'!E5)</f>
        <v>4101.1645351794359</v>
      </c>
      <c r="T7" s="65">
        <f t="shared" si="8"/>
        <v>4104.5200000000004</v>
      </c>
      <c r="U7" s="63">
        <f>SUMIFS(Dados!L:L,mes,S$2,descricao,$A7)</f>
        <v>0</v>
      </c>
      <c r="V7" s="61">
        <f>S7-T7</f>
        <v>-3.3554648205645208</v>
      </c>
      <c r="W7" s="67">
        <f>R7+S7-T7</f>
        <v>-152.81462966233903</v>
      </c>
      <c r="X7" s="62">
        <f>IF('Plano Aplicação'!$F$15=0,0,((X$20/'Plano Aplicação'!$F$15)*'Plano Aplicação'!F5)+'Plano Aplicação'!F5)</f>
        <v>4104.5462145689107</v>
      </c>
      <c r="Y7" s="65">
        <f t="shared" si="11"/>
        <v>4454.5200000000004</v>
      </c>
      <c r="Z7" s="63">
        <f>SUMIFS(Dados!L:L,mes,X$2,descricao,$A7)</f>
        <v>0</v>
      </c>
      <c r="AA7" s="61">
        <f>X7-Y7</f>
        <v>-349.97378543108971</v>
      </c>
      <c r="AB7" s="67">
        <f>W7+X7-Y7</f>
        <v>-502.78841509342874</v>
      </c>
      <c r="AC7" s="62">
        <f>IF('Plano Aplicação'!$G$15=0,0,((AC$20/'Plano Aplicação'!$G$15)*'Plano Aplicação'!G5)+'Plano Aplicação'!G5)</f>
        <v>4104.5811673274584</v>
      </c>
      <c r="AD7" s="65">
        <f t="shared" si="14"/>
        <v>4454.5200000000004</v>
      </c>
      <c r="AE7" s="63">
        <f>SUMIFS(Dados!L:L,mes,AC$2,descricao,$A7)</f>
        <v>0</v>
      </c>
      <c r="AF7" s="61">
        <f>AC7-AD7</f>
        <v>-349.93883267254205</v>
      </c>
      <c r="AG7" s="67">
        <f>AB7+AC7-AD7</f>
        <v>-852.72724776597079</v>
      </c>
      <c r="AH7" s="62">
        <f>IF('Plano Aplicação'!$H$15=0,0,((AH$20/'Plano Aplicação'!$H$15)*'Plano Aplicação'!H5)+'Plano Aplicação'!H5)</f>
        <v>4104.5811673274584</v>
      </c>
      <c r="AI7" s="65">
        <f t="shared" si="17"/>
        <v>4454.5200000000004</v>
      </c>
      <c r="AJ7" s="63">
        <f>SUMIFS(Dados!L:L,mes,AH$2,descricao,$A7)</f>
        <v>0</v>
      </c>
      <c r="AK7" s="61">
        <f>AH7-AI7</f>
        <v>-349.93883267254205</v>
      </c>
      <c r="AL7" s="67">
        <f>AG7+AH7-AI7</f>
        <v>-1202.6660804385128</v>
      </c>
      <c r="AM7" s="62">
        <f>IF('Plano Aplicação'!$I$15=0,0,((AM$20/'Plano Aplicação'!$I$15)*'Plano Aplicação'!I5)+'Plano Aplicação'!I5)</f>
        <v>4104.5200000000004</v>
      </c>
      <c r="AN7" s="65">
        <f t="shared" si="20"/>
        <v>4455.2800000000007</v>
      </c>
      <c r="AO7" s="63">
        <f>SUMIFS(Dados!L:L,mes,AM$2,descricao,$A7)</f>
        <v>0</v>
      </c>
      <c r="AP7" s="61">
        <f>AM7-AN7</f>
        <v>-350.76000000000022</v>
      </c>
      <c r="AQ7" s="67">
        <f>AL7+AM7-AN7</f>
        <v>-1553.4260804385131</v>
      </c>
      <c r="AR7" s="62">
        <f>IF('Plano Aplicação'!$J$15=0,0,((AR$20/'Plano Aplicação'!$J$15)*'Plano Aplicação'!J5)+'Plano Aplicação'!J5)</f>
        <v>4104.5200000000004</v>
      </c>
      <c r="AS7" s="65">
        <f t="shared" si="23"/>
        <v>0</v>
      </c>
      <c r="AT7" s="63">
        <f>SUMIFS(Dados!L:L,mes,AR$2,descricao,$A7)</f>
        <v>0</v>
      </c>
      <c r="AU7" s="61">
        <f>AR7-AS7</f>
        <v>4104.5200000000004</v>
      </c>
      <c r="AV7" s="67">
        <f>AQ7+AR7-AS7</f>
        <v>2551.0939195614874</v>
      </c>
      <c r="AW7" s="62">
        <f>IF('Plano Aplicação'!$K$15=0,0,((AW$20/'Plano Aplicação'!$K$15)*'Plano Aplicação'!K5)+'Plano Aplicação'!K5)</f>
        <v>4104.5200000000004</v>
      </c>
      <c r="AX7" s="65">
        <f t="shared" si="26"/>
        <v>0</v>
      </c>
      <c r="AY7" s="63">
        <f>SUMIFS(Dados!L:L,mes,AW$2,descricao,$A7)</f>
        <v>0</v>
      </c>
      <c r="AZ7" s="61">
        <f>AW7-AX7</f>
        <v>4104.5200000000004</v>
      </c>
      <c r="BA7" s="67">
        <f>AV7+AW7-AX7</f>
        <v>6655.6139195614878</v>
      </c>
      <c r="BB7" s="62">
        <f>IF('Plano Aplicação'!$L$15=0,0,((BB$20/'Plano Aplicação'!$L$15)*'Plano Aplicação'!L5)+'Plano Aplicação'!L5)</f>
        <v>4104.5200000000004</v>
      </c>
      <c r="BC7" s="65">
        <f t="shared" si="29"/>
        <v>0</v>
      </c>
      <c r="BD7" s="63">
        <f>SUMIFS(Dados!L:L,mes,BB$2,descricao,$A7)</f>
        <v>0</v>
      </c>
      <c r="BE7" s="61">
        <f>BB7-BC7</f>
        <v>4104.5200000000004</v>
      </c>
      <c r="BF7" s="67">
        <f>BA7+BB7-BC7</f>
        <v>10760.133919561489</v>
      </c>
      <c r="BG7" s="62">
        <f>IF('Plano Aplicação'!$M$15=0,0,((BG$20/'Plano Aplicação'!$M$15)*'Plano Aplicação'!M5)+'Plano Aplicação'!M5)</f>
        <v>4104.5200000000004</v>
      </c>
      <c r="BH7" s="65">
        <f t="shared" si="32"/>
        <v>0</v>
      </c>
      <c r="BI7" s="63">
        <f>SUMIFS(Dados!L:L,mes,BG$2,descricao,$A7)</f>
        <v>0</v>
      </c>
      <c r="BJ7" s="61">
        <f>BG7-BH7</f>
        <v>4104.5200000000004</v>
      </c>
      <c r="BK7" s="67">
        <f>BF7+BG7-BH7</f>
        <v>14864.65391956149</v>
      </c>
      <c r="BM7" s="71">
        <f>BK7</f>
        <v>14864.65391956149</v>
      </c>
      <c r="BN7" s="72">
        <f t="shared" si="35"/>
        <v>0.79096880218501564</v>
      </c>
      <c r="BO7" s="73" t="e">
        <f t="shared" si="36"/>
        <v>#DIV/0!</v>
      </c>
      <c r="BP7" s="73" t="e">
        <f t="shared" si="37"/>
        <v>#DIV/0!</v>
      </c>
      <c r="BR7" s="68">
        <f t="shared" si="42"/>
        <v>24630.632752234029</v>
      </c>
      <c r="BS7" s="68">
        <f t="shared" si="43"/>
        <v>25483.360000000001</v>
      </c>
      <c r="BT7" s="68">
        <f t="shared" si="44"/>
        <v>0</v>
      </c>
      <c r="BU7" s="68">
        <f t="shared" si="38"/>
        <v>24627.181167327461</v>
      </c>
      <c r="BV7" s="68">
        <f t="shared" si="39"/>
        <v>8909.8000000000011</v>
      </c>
      <c r="BW7" s="68">
        <f t="shared" si="45"/>
        <v>0</v>
      </c>
    </row>
    <row r="8" spans="1:75" ht="20.100000000000001" customHeight="1" x14ac:dyDescent="0.25">
      <c r="A8" s="58" t="s">
        <v>21</v>
      </c>
      <c r="B8" s="74" t="e">
        <f t="shared" si="0"/>
        <v>#DIV/0!</v>
      </c>
      <c r="C8" s="60">
        <v>0</v>
      </c>
      <c r="D8" s="61">
        <f t="shared" si="40"/>
        <v>0</v>
      </c>
      <c r="E8" s="62">
        <f>IF('Plano Aplicação'!$B$15=0,0,((($E$20+$E$22)/'Plano Aplicação'!$B$15)*'Plano Aplicação'!B6)+'Plano Aplicação'!B6)</f>
        <v>9.9948267274084093E-6</v>
      </c>
      <c r="F8" s="63">
        <f t="shared" si="41"/>
        <v>0</v>
      </c>
      <c r="G8" s="63">
        <f>SUMIFS(Dados!L:L,mes,E$2,descricao,$A8)</f>
        <v>0</v>
      </c>
      <c r="H8" s="64">
        <f t="shared" si="1"/>
        <v>9.9948267274084093E-6</v>
      </c>
      <c r="I8" s="62">
        <f>IF('Plano Aplicação'!$C$15=0,0,((I$20/'Plano Aplicação'!$C$15)*'Plano Aplicação'!C6)+'Plano Aplicação'!C6)</f>
        <v>1.0000000000000001E-5</v>
      </c>
      <c r="J8" s="65">
        <f t="shared" si="2"/>
        <v>0</v>
      </c>
      <c r="K8" s="63">
        <f>SUMIFS(Dados!L:L,mes,I$2,descricao,$A8)</f>
        <v>0</v>
      </c>
      <c r="L8" s="66">
        <f t="shared" si="3"/>
        <v>1.0000000000000001E-5</v>
      </c>
      <c r="M8" s="67">
        <f t="shared" si="4"/>
        <v>1.999482672740841E-5</v>
      </c>
      <c r="N8" s="62">
        <f>IF('Plano Aplicação'!$D$15=0,0,((N$20/'Plano Aplicação'!$D$15)*'Plano Aplicação'!D6)+'Plano Aplicação'!D6)</f>
        <v>1.0021693682184491E-5</v>
      </c>
      <c r="O8" s="65">
        <f t="shared" si="5"/>
        <v>0</v>
      </c>
      <c r="P8" s="63">
        <f>SUMIFS(Dados!L:L,mes,N$2,descricao,$A8)</f>
        <v>0</v>
      </c>
      <c r="Q8" s="61">
        <f t="shared" ref="Q8:Q16" si="46">N8-O8</f>
        <v>1.0021693682184491E-5</v>
      </c>
      <c r="R8" s="67">
        <f t="shared" ref="R8:R16" si="47">M8+N8-O8</f>
        <v>3.00165204095929E-5</v>
      </c>
      <c r="S8" s="62">
        <f>IF('Plano Aplicação'!$E$15=0,0,((S$20/'Plano Aplicação'!$E$15)*'Plano Aplicação'!E6)+'Plano Aplicação'!E6)</f>
        <v>9.9918249519540295E-6</v>
      </c>
      <c r="T8" s="65">
        <f t="shared" si="8"/>
        <v>0</v>
      </c>
      <c r="U8" s="63">
        <f>SUMIFS(Dados!L:L,mes,S$2,descricao,$A8)</f>
        <v>0</v>
      </c>
      <c r="V8" s="61">
        <f t="shared" ref="V8:V16" si="48">S8-T8</f>
        <v>9.9918249519540295E-6</v>
      </c>
      <c r="W8" s="67">
        <f t="shared" ref="W8:W16" si="49">R8+S8-T8</f>
        <v>4.0008345361546931E-5</v>
      </c>
      <c r="X8" s="62">
        <f>IF('Plano Aplicação'!$F$15=0,0,((X$20/'Plano Aplicação'!$F$15)*'Plano Aplicação'!F6)+'Plano Aplicação'!F6)</f>
        <v>1.0000063867562861E-5</v>
      </c>
      <c r="Y8" s="65">
        <f t="shared" si="11"/>
        <v>0</v>
      </c>
      <c r="Z8" s="63">
        <f>SUMIFS(Dados!L:L,mes,X$2,descricao,$A8)</f>
        <v>0</v>
      </c>
      <c r="AA8" s="61">
        <f t="shared" ref="AA8:AA16" si="50">X8-Y8</f>
        <v>1.0000063867562861E-5</v>
      </c>
      <c r="AB8" s="67">
        <f t="shared" ref="AB8:AB16" si="51">W8+X8-Y8</f>
        <v>5.0008409229109793E-5</v>
      </c>
      <c r="AC8" s="62">
        <f>IF('Plano Aplicação'!$G$15=0,0,((AC$20/'Plano Aplicação'!$G$15)*'Plano Aplicação'!G6)+'Plano Aplicação'!G6)</f>
        <v>1.0000149024313339E-5</v>
      </c>
      <c r="AD8" s="65">
        <f t="shared" si="14"/>
        <v>0</v>
      </c>
      <c r="AE8" s="63">
        <f>SUMIFS(Dados!L:L,mes,AC$2,descricao,$A8)</f>
        <v>0</v>
      </c>
      <c r="AF8" s="61">
        <f t="shared" ref="AF8:AF16" si="52">AC8-AD8</f>
        <v>1.0000149024313339E-5</v>
      </c>
      <c r="AG8" s="67">
        <f t="shared" ref="AG8:AG16" si="53">AB8+AC8-AD8</f>
        <v>6.0008558253423129E-5</v>
      </c>
      <c r="AH8" s="62">
        <f>IF('Plano Aplicação'!$H$15=0,0,((AH$20/'Plano Aplicação'!$H$15)*'Plano Aplicação'!H6)+'Plano Aplicação'!H6)</f>
        <v>1.0000149024313339E-5</v>
      </c>
      <c r="AI8" s="65">
        <f t="shared" si="17"/>
        <v>0</v>
      </c>
      <c r="AJ8" s="63">
        <f>SUMIFS(Dados!L:L,mes,AH$2,descricao,$A8)</f>
        <v>0</v>
      </c>
      <c r="AK8" s="61">
        <f t="shared" ref="AK8:AK16" si="54">AH8-AI8</f>
        <v>1.0000149024313339E-5</v>
      </c>
      <c r="AL8" s="67">
        <f t="shared" ref="AL8:AL16" si="55">AG8+AH8-AI8</f>
        <v>7.0008707277736471E-5</v>
      </c>
      <c r="AM8" s="62">
        <f>IF('Plano Aplicação'!$I$15=0,0,((AM$20/'Plano Aplicação'!$I$15)*'Plano Aplicação'!I6)+'Plano Aplicação'!I6)</f>
        <v>1.0000000000000001E-5</v>
      </c>
      <c r="AN8" s="65">
        <f t="shared" si="20"/>
        <v>0</v>
      </c>
      <c r="AO8" s="63">
        <f>SUMIFS(Dados!L:L,mes,AM$2,descricao,$A8)</f>
        <v>0</v>
      </c>
      <c r="AP8" s="61">
        <f t="shared" ref="AP8:AP16" si="56">AM8-AN8</f>
        <v>1.0000000000000001E-5</v>
      </c>
      <c r="AQ8" s="67">
        <f t="shared" ref="AQ8:AQ16" si="57">AL8+AM8-AN8</f>
        <v>8.000870727773647E-5</v>
      </c>
      <c r="AR8" s="62">
        <f>IF('Plano Aplicação'!$J$15=0,0,((AR$20/'Plano Aplicação'!$J$15)*'Plano Aplicação'!J6)+'Plano Aplicação'!J6)</f>
        <v>1.0000000000000001E-5</v>
      </c>
      <c r="AS8" s="65">
        <f t="shared" si="23"/>
        <v>0</v>
      </c>
      <c r="AT8" s="63">
        <f>SUMIFS(Dados!L:L,mes,AR$2,descricao,$A8)</f>
        <v>0</v>
      </c>
      <c r="AU8" s="61">
        <f t="shared" ref="AU8:AU16" si="58">AR8-AS8</f>
        <v>1.0000000000000001E-5</v>
      </c>
      <c r="AV8" s="67">
        <f t="shared" ref="AV8:AV16" si="59">AQ8+AR8-AS8</f>
        <v>9.0008707277736469E-5</v>
      </c>
      <c r="AW8" s="62">
        <f>IF('Plano Aplicação'!$K$15=0,0,((AW$20/'Plano Aplicação'!$K$15)*'Plano Aplicação'!K6)+'Plano Aplicação'!K6)</f>
        <v>1.0000000000000001E-5</v>
      </c>
      <c r="AX8" s="65">
        <f t="shared" si="26"/>
        <v>0</v>
      </c>
      <c r="AY8" s="63">
        <f>SUMIFS(Dados!L:L,mes,AW$2,descricao,$A8)</f>
        <v>0</v>
      </c>
      <c r="AZ8" s="61">
        <f t="shared" ref="AZ8:AZ16" si="60">AW8-AX8</f>
        <v>1.0000000000000001E-5</v>
      </c>
      <c r="BA8" s="67">
        <f t="shared" ref="BA8:BA16" si="61">AV8+AW8-AX8</f>
        <v>1.0000870727773647E-4</v>
      </c>
      <c r="BB8" s="62">
        <f>IF('Plano Aplicação'!$L$15=0,0,((BB$20/'Plano Aplicação'!$L$15)*'Plano Aplicação'!L6)+'Plano Aplicação'!L6)</f>
        <v>1.0000000000000001E-5</v>
      </c>
      <c r="BC8" s="65">
        <f t="shared" si="29"/>
        <v>0</v>
      </c>
      <c r="BD8" s="63">
        <f>SUMIFS(Dados!L:L,mes,BB$2,descricao,$A8)</f>
        <v>0</v>
      </c>
      <c r="BE8" s="61">
        <f t="shared" ref="BE8:BE16" si="62">BB8-BC8</f>
        <v>1.0000000000000001E-5</v>
      </c>
      <c r="BF8" s="67">
        <f t="shared" ref="BF8:BF16" si="63">BA8+BB8-BC8</f>
        <v>1.1000870727773647E-4</v>
      </c>
      <c r="BG8" s="62">
        <f>IF('Plano Aplicação'!$M$15=0,0,((BG$20/'Plano Aplicação'!$M$15)*'Plano Aplicação'!M6)+'Plano Aplicação'!M6)</f>
        <v>1.0000000000000001E-5</v>
      </c>
      <c r="BH8" s="65">
        <f t="shared" si="32"/>
        <v>0</v>
      </c>
      <c r="BI8" s="63">
        <f>SUMIFS(Dados!L:L,mes,BG$2,descricao,$A8)</f>
        <v>0</v>
      </c>
      <c r="BJ8" s="61">
        <f t="shared" ref="BJ8:BJ16" si="64">BG8-BH8</f>
        <v>1.0000000000000001E-5</v>
      </c>
      <c r="BK8" s="67">
        <f t="shared" ref="BK8:BK16" si="65">BF8+BG8-BH8</f>
        <v>1.2000870727773647E-4</v>
      </c>
      <c r="BM8" s="71">
        <f t="shared" ref="BM8:BM16" si="66">BK8</f>
        <v>1.2000870727773647E-4</v>
      </c>
      <c r="BN8" s="72">
        <f t="shared" si="35"/>
        <v>6.3858293614442674E-9</v>
      </c>
      <c r="BO8" s="73" t="e">
        <f t="shared" si="36"/>
        <v>#DIV/0!</v>
      </c>
      <c r="BP8" s="73" t="e">
        <f t="shared" si="37"/>
        <v>#DIV/0!</v>
      </c>
      <c r="BR8" s="68">
        <f t="shared" si="42"/>
        <v>6.0008558253423129E-5</v>
      </c>
      <c r="BS8" s="68">
        <f t="shared" si="43"/>
        <v>0</v>
      </c>
      <c r="BT8" s="68">
        <f t="shared" si="44"/>
        <v>0</v>
      </c>
      <c r="BU8" s="68">
        <f t="shared" si="38"/>
        <v>6.0000149024313338E-5</v>
      </c>
      <c r="BV8" s="68">
        <f t="shared" si="39"/>
        <v>0</v>
      </c>
      <c r="BW8" s="68">
        <f t="shared" si="45"/>
        <v>0</v>
      </c>
    </row>
    <row r="9" spans="1:75" ht="20.100000000000001" customHeight="1" x14ac:dyDescent="0.25">
      <c r="A9" s="58" t="s">
        <v>22</v>
      </c>
      <c r="B9" s="74" t="e">
        <f t="shared" si="0"/>
        <v>#DIV/0!</v>
      </c>
      <c r="C9" s="60">
        <v>0</v>
      </c>
      <c r="D9" s="61">
        <f t="shared" si="40"/>
        <v>0</v>
      </c>
      <c r="E9" s="62">
        <f>IF('Plano Aplicação'!$B$15=0,0,((($E$20+$E$22)/'Plano Aplicação'!$B$15)*'Plano Aplicação'!B7)+'Plano Aplicação'!B7)</f>
        <v>9.9948267274084093E-6</v>
      </c>
      <c r="F9" s="63">
        <f t="shared" si="41"/>
        <v>0</v>
      </c>
      <c r="G9" s="63">
        <f>SUMIFS(Dados!L:L,mes,E$2,descricao,$A9)</f>
        <v>0</v>
      </c>
      <c r="H9" s="64">
        <f t="shared" si="1"/>
        <v>9.9948267274084093E-6</v>
      </c>
      <c r="I9" s="62">
        <f>IF('Plano Aplicação'!$C$15=0,0,((I$20/'Plano Aplicação'!$C$15)*'Plano Aplicação'!C7)+'Plano Aplicação'!C7)</f>
        <v>1.0000000000000001E-5</v>
      </c>
      <c r="J9" s="65">
        <f t="shared" si="2"/>
        <v>0</v>
      </c>
      <c r="K9" s="63">
        <f>SUMIFS(Dados!L:L,mes,I$2,descricao,$A9)</f>
        <v>0</v>
      </c>
      <c r="L9" s="66">
        <f t="shared" si="3"/>
        <v>1.0000000000000001E-5</v>
      </c>
      <c r="M9" s="67">
        <f t="shared" si="4"/>
        <v>1.999482672740841E-5</v>
      </c>
      <c r="N9" s="62">
        <f>IF('Plano Aplicação'!$D$15=0,0,((N$20/'Plano Aplicação'!$D$15)*'Plano Aplicação'!D7)+'Plano Aplicação'!D7)</f>
        <v>1.0021693682184491E-5</v>
      </c>
      <c r="O9" s="65">
        <f t="shared" si="5"/>
        <v>0</v>
      </c>
      <c r="P9" s="63">
        <f>SUMIFS(Dados!L:L,mes,N$2,descricao,$A9)</f>
        <v>0</v>
      </c>
      <c r="Q9" s="61">
        <f t="shared" si="46"/>
        <v>1.0021693682184491E-5</v>
      </c>
      <c r="R9" s="67">
        <f t="shared" si="47"/>
        <v>3.00165204095929E-5</v>
      </c>
      <c r="S9" s="62">
        <f>IF('Plano Aplicação'!$E$15=0,0,((S$20/'Plano Aplicação'!$E$15)*'Plano Aplicação'!E7)+'Plano Aplicação'!E7)</f>
        <v>9.9918249519540295E-6</v>
      </c>
      <c r="T9" s="65">
        <f t="shared" si="8"/>
        <v>0</v>
      </c>
      <c r="U9" s="63">
        <f>SUMIFS(Dados!L:L,mes,S$2,descricao,$A9)</f>
        <v>0</v>
      </c>
      <c r="V9" s="61">
        <f t="shared" si="48"/>
        <v>9.9918249519540295E-6</v>
      </c>
      <c r="W9" s="67">
        <f t="shared" si="49"/>
        <v>4.0008345361546931E-5</v>
      </c>
      <c r="X9" s="62">
        <f>IF('Plano Aplicação'!$F$15=0,0,((X$20/'Plano Aplicação'!$F$15)*'Plano Aplicação'!F7)+'Plano Aplicação'!F7)</f>
        <v>1.0000063867562861E-5</v>
      </c>
      <c r="Y9" s="65">
        <f t="shared" si="11"/>
        <v>0</v>
      </c>
      <c r="Z9" s="63">
        <f>SUMIFS(Dados!L:L,mes,X$2,descricao,$A9)</f>
        <v>0</v>
      </c>
      <c r="AA9" s="61">
        <f t="shared" si="50"/>
        <v>1.0000063867562861E-5</v>
      </c>
      <c r="AB9" s="67">
        <f t="shared" si="51"/>
        <v>5.0008409229109793E-5</v>
      </c>
      <c r="AC9" s="62">
        <f>IF('Plano Aplicação'!$G$15=0,0,((AC$20/'Plano Aplicação'!$G$15)*'Plano Aplicação'!G7)+'Plano Aplicação'!G7)</f>
        <v>1.0000149024313339E-5</v>
      </c>
      <c r="AD9" s="65">
        <f t="shared" si="14"/>
        <v>0</v>
      </c>
      <c r="AE9" s="63">
        <f>SUMIFS(Dados!L:L,mes,AC$2,descricao,$A9)</f>
        <v>0</v>
      </c>
      <c r="AF9" s="61">
        <f t="shared" si="52"/>
        <v>1.0000149024313339E-5</v>
      </c>
      <c r="AG9" s="67">
        <f t="shared" si="53"/>
        <v>6.0008558253423129E-5</v>
      </c>
      <c r="AH9" s="62">
        <f>IF('Plano Aplicação'!$H$15=0,0,((AH$20/'Plano Aplicação'!$H$15)*'Plano Aplicação'!H7)+'Plano Aplicação'!H7)</f>
        <v>1.0000149024313339E-5</v>
      </c>
      <c r="AI9" s="65">
        <f t="shared" si="17"/>
        <v>0</v>
      </c>
      <c r="AJ9" s="63">
        <f>SUMIFS(Dados!L:L,mes,AH$2,descricao,$A9)</f>
        <v>0</v>
      </c>
      <c r="AK9" s="61">
        <f t="shared" si="54"/>
        <v>1.0000149024313339E-5</v>
      </c>
      <c r="AL9" s="67">
        <f t="shared" si="55"/>
        <v>7.0008707277736471E-5</v>
      </c>
      <c r="AM9" s="62">
        <f>IF('Plano Aplicação'!$I$15=0,0,((AM$20/'Plano Aplicação'!$I$15)*'Plano Aplicação'!I7)+'Plano Aplicação'!I7)</f>
        <v>1.0000000000000001E-5</v>
      </c>
      <c r="AN9" s="65">
        <f t="shared" si="20"/>
        <v>0</v>
      </c>
      <c r="AO9" s="63">
        <f>SUMIFS(Dados!L:L,mes,AM$2,descricao,$A9)</f>
        <v>0</v>
      </c>
      <c r="AP9" s="61">
        <f t="shared" si="56"/>
        <v>1.0000000000000001E-5</v>
      </c>
      <c r="AQ9" s="67">
        <f t="shared" si="57"/>
        <v>8.000870727773647E-5</v>
      </c>
      <c r="AR9" s="62">
        <f>IF('Plano Aplicação'!$J$15=0,0,((AR$20/'Plano Aplicação'!$J$15)*'Plano Aplicação'!J7)+'Plano Aplicação'!J7)</f>
        <v>1.0000000000000001E-5</v>
      </c>
      <c r="AS9" s="65">
        <f t="shared" si="23"/>
        <v>0</v>
      </c>
      <c r="AT9" s="63">
        <f>SUMIFS(Dados!L:L,mes,AR$2,descricao,$A9)</f>
        <v>0</v>
      </c>
      <c r="AU9" s="61">
        <f t="shared" si="58"/>
        <v>1.0000000000000001E-5</v>
      </c>
      <c r="AV9" s="67">
        <f t="shared" si="59"/>
        <v>9.0008707277736469E-5</v>
      </c>
      <c r="AW9" s="62">
        <f>IF('Plano Aplicação'!$K$15=0,0,((AW$20/'Plano Aplicação'!$K$15)*'Plano Aplicação'!K7)+'Plano Aplicação'!K7)</f>
        <v>1.0000000000000001E-5</v>
      </c>
      <c r="AX9" s="65">
        <f t="shared" si="26"/>
        <v>0</v>
      </c>
      <c r="AY9" s="63">
        <f>SUMIFS(Dados!L:L,mes,AW$2,descricao,$A9)</f>
        <v>0</v>
      </c>
      <c r="AZ9" s="61">
        <f t="shared" si="60"/>
        <v>1.0000000000000001E-5</v>
      </c>
      <c r="BA9" s="67">
        <f t="shared" si="61"/>
        <v>1.0000870727773647E-4</v>
      </c>
      <c r="BB9" s="62">
        <f>IF('Plano Aplicação'!$L$15=0,0,((BB$20/'Plano Aplicação'!$L$15)*'Plano Aplicação'!L7)+'Plano Aplicação'!L7)</f>
        <v>1.0000000000000001E-5</v>
      </c>
      <c r="BC9" s="65">
        <f t="shared" si="29"/>
        <v>0</v>
      </c>
      <c r="BD9" s="63">
        <f>SUMIFS(Dados!L:L,mes,BB$2,descricao,$A9)</f>
        <v>0</v>
      </c>
      <c r="BE9" s="61">
        <f t="shared" si="62"/>
        <v>1.0000000000000001E-5</v>
      </c>
      <c r="BF9" s="67">
        <f t="shared" si="63"/>
        <v>1.1000870727773647E-4</v>
      </c>
      <c r="BG9" s="62">
        <f>IF('Plano Aplicação'!$M$15=0,0,((BG$20/'Plano Aplicação'!$M$15)*'Plano Aplicação'!M7)+'Plano Aplicação'!M7)</f>
        <v>1.0000000000000001E-5</v>
      </c>
      <c r="BH9" s="65">
        <f t="shared" si="32"/>
        <v>0</v>
      </c>
      <c r="BI9" s="63">
        <f>SUMIFS(Dados!L:L,mes,BG$2,descricao,$A9)</f>
        <v>0</v>
      </c>
      <c r="BJ9" s="61">
        <f t="shared" si="64"/>
        <v>1.0000000000000001E-5</v>
      </c>
      <c r="BK9" s="67">
        <f t="shared" si="65"/>
        <v>1.2000870727773647E-4</v>
      </c>
      <c r="BM9" s="71">
        <f t="shared" si="66"/>
        <v>1.2000870727773647E-4</v>
      </c>
      <c r="BN9" s="72">
        <f t="shared" si="35"/>
        <v>6.3858293614442674E-9</v>
      </c>
      <c r="BO9" s="73" t="e">
        <f t="shared" si="36"/>
        <v>#DIV/0!</v>
      </c>
      <c r="BP9" s="73" t="e">
        <f t="shared" si="37"/>
        <v>#DIV/0!</v>
      </c>
      <c r="BR9" s="68">
        <f t="shared" si="42"/>
        <v>6.0008558253423129E-5</v>
      </c>
      <c r="BS9" s="68">
        <f t="shared" si="43"/>
        <v>0</v>
      </c>
      <c r="BT9" s="68">
        <f t="shared" si="44"/>
        <v>0</v>
      </c>
      <c r="BU9" s="68">
        <f t="shared" si="38"/>
        <v>6.0000149024313338E-5</v>
      </c>
      <c r="BV9" s="68">
        <f t="shared" si="39"/>
        <v>0</v>
      </c>
      <c r="BW9" s="68">
        <f t="shared" si="45"/>
        <v>0</v>
      </c>
    </row>
    <row r="10" spans="1:75" ht="20.100000000000001" customHeight="1" x14ac:dyDescent="0.25">
      <c r="A10" s="58" t="s">
        <v>23</v>
      </c>
      <c r="B10" s="74" t="e">
        <f t="shared" si="0"/>
        <v>#DIV/0!</v>
      </c>
      <c r="C10" s="60">
        <v>0</v>
      </c>
      <c r="D10" s="61">
        <f t="shared" si="40"/>
        <v>0</v>
      </c>
      <c r="E10" s="62">
        <f>IF('Plano Aplicação'!$B$15=0,0,((($E$20+$E$22)/'Plano Aplicação'!$B$15)*'Plano Aplicação'!B8)+'Plano Aplicação'!B8)</f>
        <v>9.9948267274084093E-6</v>
      </c>
      <c r="F10" s="63">
        <f t="shared" si="41"/>
        <v>0</v>
      </c>
      <c r="G10" s="63">
        <f>SUMIFS(Dados!L:L,mes,E$2,descricao,$A10)</f>
        <v>0</v>
      </c>
      <c r="H10" s="64">
        <f t="shared" si="1"/>
        <v>9.9948267274084093E-6</v>
      </c>
      <c r="I10" s="62">
        <f>IF('Plano Aplicação'!$C$15=0,0,((I$20/'Plano Aplicação'!$C$15)*'Plano Aplicação'!C8)+'Plano Aplicação'!C8)</f>
        <v>1.0000000000000001E-5</v>
      </c>
      <c r="J10" s="65">
        <f t="shared" si="2"/>
        <v>0</v>
      </c>
      <c r="K10" s="63">
        <f>SUMIFS(Dados!L:L,mes,I$2,descricao,$A10)</f>
        <v>0</v>
      </c>
      <c r="L10" s="66">
        <f t="shared" si="3"/>
        <v>1.0000000000000001E-5</v>
      </c>
      <c r="M10" s="67">
        <f t="shared" si="4"/>
        <v>1.999482672740841E-5</v>
      </c>
      <c r="N10" s="62">
        <f>IF('Plano Aplicação'!$D$15=0,0,((N$20/'Plano Aplicação'!$D$15)*'Plano Aplicação'!D8)+'Plano Aplicação'!D8)</f>
        <v>1.0021693682184491E-5</v>
      </c>
      <c r="O10" s="65">
        <f t="shared" si="5"/>
        <v>0</v>
      </c>
      <c r="P10" s="63">
        <f>SUMIFS(Dados!L:L,mes,N$2,descricao,$A10)</f>
        <v>0</v>
      </c>
      <c r="Q10" s="61">
        <f t="shared" si="46"/>
        <v>1.0021693682184491E-5</v>
      </c>
      <c r="R10" s="67">
        <f t="shared" si="47"/>
        <v>3.00165204095929E-5</v>
      </c>
      <c r="S10" s="62">
        <f>IF('Plano Aplicação'!$E$15=0,0,((S$20/'Plano Aplicação'!$E$15)*'Plano Aplicação'!E8)+'Plano Aplicação'!E8)</f>
        <v>9.9918249519540295E-6</v>
      </c>
      <c r="T10" s="65">
        <f t="shared" si="8"/>
        <v>0</v>
      </c>
      <c r="U10" s="63">
        <f>SUMIFS(Dados!L:L,mes,S$2,descricao,$A10)</f>
        <v>0</v>
      </c>
      <c r="V10" s="61">
        <f t="shared" si="48"/>
        <v>9.9918249519540295E-6</v>
      </c>
      <c r="W10" s="67">
        <f t="shared" si="49"/>
        <v>4.0008345361546931E-5</v>
      </c>
      <c r="X10" s="62">
        <f>IF('Plano Aplicação'!$F$15=0,0,((X$20/'Plano Aplicação'!$F$15)*'Plano Aplicação'!F8)+'Plano Aplicação'!F8)</f>
        <v>1.0000063867562861E-5</v>
      </c>
      <c r="Y10" s="65">
        <f t="shared" si="11"/>
        <v>0</v>
      </c>
      <c r="Z10" s="63">
        <f>SUMIFS(Dados!L:L,mes,X$2,descricao,$A10)</f>
        <v>0</v>
      </c>
      <c r="AA10" s="61">
        <f t="shared" si="50"/>
        <v>1.0000063867562861E-5</v>
      </c>
      <c r="AB10" s="67">
        <f t="shared" si="51"/>
        <v>5.0008409229109793E-5</v>
      </c>
      <c r="AC10" s="62">
        <f>IF('Plano Aplicação'!$G$15=0,0,((AC$20/'Plano Aplicação'!$G$15)*'Plano Aplicação'!G8)+'Plano Aplicação'!G8)</f>
        <v>1.0000149024313339E-5</v>
      </c>
      <c r="AD10" s="65">
        <f t="shared" si="14"/>
        <v>0</v>
      </c>
      <c r="AE10" s="63">
        <f>SUMIFS(Dados!L:L,mes,AC$2,descricao,$A10)</f>
        <v>0</v>
      </c>
      <c r="AF10" s="61">
        <f t="shared" si="52"/>
        <v>1.0000149024313339E-5</v>
      </c>
      <c r="AG10" s="67">
        <f t="shared" si="53"/>
        <v>6.0008558253423129E-5</v>
      </c>
      <c r="AH10" s="62">
        <f>IF('Plano Aplicação'!$H$15=0,0,((AH$20/'Plano Aplicação'!$H$15)*'Plano Aplicação'!H8)+'Plano Aplicação'!H8)</f>
        <v>1.0000149024313339E-5</v>
      </c>
      <c r="AI10" s="65">
        <f t="shared" si="17"/>
        <v>0</v>
      </c>
      <c r="AJ10" s="63">
        <f>SUMIFS(Dados!L:L,mes,AH$2,descricao,$A10)</f>
        <v>0</v>
      </c>
      <c r="AK10" s="61">
        <f t="shared" si="54"/>
        <v>1.0000149024313339E-5</v>
      </c>
      <c r="AL10" s="67">
        <f t="shared" si="55"/>
        <v>7.0008707277736471E-5</v>
      </c>
      <c r="AM10" s="62">
        <f>IF('Plano Aplicação'!$I$15=0,0,((AM$20/'Plano Aplicação'!$I$15)*'Plano Aplicação'!I8)+'Plano Aplicação'!I8)</f>
        <v>1.0000000000000001E-5</v>
      </c>
      <c r="AN10" s="65">
        <f t="shared" si="20"/>
        <v>0</v>
      </c>
      <c r="AO10" s="63">
        <f>SUMIFS(Dados!L:L,mes,AM$2,descricao,$A10)</f>
        <v>0</v>
      </c>
      <c r="AP10" s="61">
        <f t="shared" si="56"/>
        <v>1.0000000000000001E-5</v>
      </c>
      <c r="AQ10" s="67">
        <f t="shared" si="57"/>
        <v>8.000870727773647E-5</v>
      </c>
      <c r="AR10" s="62">
        <f>IF('Plano Aplicação'!$J$15=0,0,((AR$20/'Plano Aplicação'!$J$15)*'Plano Aplicação'!J8)+'Plano Aplicação'!J8)</f>
        <v>1.0000000000000001E-5</v>
      </c>
      <c r="AS10" s="65">
        <f t="shared" si="23"/>
        <v>0</v>
      </c>
      <c r="AT10" s="63">
        <f>SUMIFS(Dados!L:L,mes,AR$2,descricao,$A10)</f>
        <v>0</v>
      </c>
      <c r="AU10" s="61">
        <f t="shared" si="58"/>
        <v>1.0000000000000001E-5</v>
      </c>
      <c r="AV10" s="67">
        <f t="shared" si="59"/>
        <v>9.0008707277736469E-5</v>
      </c>
      <c r="AW10" s="62">
        <f>IF('Plano Aplicação'!$K$15=0,0,((AW$20/'Plano Aplicação'!$K$15)*'Plano Aplicação'!K8)+'Plano Aplicação'!K8)</f>
        <v>1.0000000000000001E-5</v>
      </c>
      <c r="AX10" s="65">
        <f t="shared" si="26"/>
        <v>0</v>
      </c>
      <c r="AY10" s="63">
        <f>SUMIFS(Dados!L:L,mes,AW$2,descricao,$A10)</f>
        <v>0</v>
      </c>
      <c r="AZ10" s="61">
        <f t="shared" si="60"/>
        <v>1.0000000000000001E-5</v>
      </c>
      <c r="BA10" s="67">
        <f t="shared" si="61"/>
        <v>1.0000870727773647E-4</v>
      </c>
      <c r="BB10" s="62">
        <f>IF('Plano Aplicação'!$L$15=0,0,((BB$20/'Plano Aplicação'!$L$15)*'Plano Aplicação'!L8)+'Plano Aplicação'!L8)</f>
        <v>1.0000000000000001E-5</v>
      </c>
      <c r="BC10" s="65">
        <f t="shared" si="29"/>
        <v>0</v>
      </c>
      <c r="BD10" s="63">
        <f>SUMIFS(Dados!L:L,mes,BB$2,descricao,$A10)</f>
        <v>0</v>
      </c>
      <c r="BE10" s="61">
        <f t="shared" si="62"/>
        <v>1.0000000000000001E-5</v>
      </c>
      <c r="BF10" s="67">
        <f t="shared" si="63"/>
        <v>1.1000870727773647E-4</v>
      </c>
      <c r="BG10" s="62">
        <f>IF('Plano Aplicação'!$M$15=0,0,((BG$20/'Plano Aplicação'!$M$15)*'Plano Aplicação'!M8)+'Plano Aplicação'!M8)</f>
        <v>1.0000000000000001E-5</v>
      </c>
      <c r="BH10" s="65">
        <f t="shared" si="32"/>
        <v>0</v>
      </c>
      <c r="BI10" s="63">
        <f>SUMIFS(Dados!L:L,mes,BG$2,descricao,$A10)</f>
        <v>0</v>
      </c>
      <c r="BJ10" s="61">
        <f t="shared" si="64"/>
        <v>1.0000000000000001E-5</v>
      </c>
      <c r="BK10" s="67">
        <f t="shared" si="65"/>
        <v>1.2000870727773647E-4</v>
      </c>
      <c r="BM10" s="71">
        <f t="shared" si="66"/>
        <v>1.2000870727773647E-4</v>
      </c>
      <c r="BN10" s="72">
        <f t="shared" si="35"/>
        <v>6.3858293614442674E-9</v>
      </c>
      <c r="BO10" s="73" t="e">
        <f t="shared" si="36"/>
        <v>#DIV/0!</v>
      </c>
      <c r="BP10" s="73" t="e">
        <f t="shared" si="37"/>
        <v>#DIV/0!</v>
      </c>
      <c r="BR10" s="68">
        <f t="shared" si="42"/>
        <v>6.0008558253423129E-5</v>
      </c>
      <c r="BS10" s="68">
        <f t="shared" si="43"/>
        <v>0</v>
      </c>
      <c r="BT10" s="68">
        <f t="shared" si="44"/>
        <v>0</v>
      </c>
      <c r="BU10" s="68">
        <f t="shared" si="38"/>
        <v>6.0000149024313338E-5</v>
      </c>
      <c r="BV10" s="68">
        <f t="shared" si="39"/>
        <v>0</v>
      </c>
      <c r="BW10" s="68">
        <f t="shared" si="45"/>
        <v>0</v>
      </c>
    </row>
    <row r="11" spans="1:75" ht="20.100000000000001" customHeight="1" x14ac:dyDescent="0.25">
      <c r="A11" s="58" t="s">
        <v>24</v>
      </c>
      <c r="B11" s="74" t="e">
        <f t="shared" si="0"/>
        <v>#DIV/0!</v>
      </c>
      <c r="C11" s="60">
        <v>0</v>
      </c>
      <c r="D11" s="61">
        <f t="shared" si="40"/>
        <v>0</v>
      </c>
      <c r="E11" s="62">
        <f>IF('Plano Aplicação'!$B$15=0,0,((($E$20+$E$22)/'Plano Aplicação'!$B$15)*'Plano Aplicação'!B9)+'Plano Aplicação'!B9)</f>
        <v>9.9948267274084093E-6</v>
      </c>
      <c r="F11" s="63">
        <f t="shared" si="41"/>
        <v>0</v>
      </c>
      <c r="G11" s="63">
        <f>SUMIFS(Dados!L:L,mes,E$2,descricao,$A11)</f>
        <v>0</v>
      </c>
      <c r="H11" s="64">
        <f t="shared" si="1"/>
        <v>9.9948267274084093E-6</v>
      </c>
      <c r="I11" s="62">
        <f>IF('Plano Aplicação'!$C$15=0,0,((I$20/'Plano Aplicação'!$C$15)*'Plano Aplicação'!C9)+'Plano Aplicação'!C9)</f>
        <v>1.0000000000000001E-5</v>
      </c>
      <c r="J11" s="65">
        <f t="shared" si="2"/>
        <v>0</v>
      </c>
      <c r="K11" s="63">
        <f>SUMIFS(Dados!L:L,mes,I$2,descricao,$A11)</f>
        <v>0</v>
      </c>
      <c r="L11" s="66">
        <f t="shared" si="3"/>
        <v>1.0000000000000001E-5</v>
      </c>
      <c r="M11" s="67">
        <f t="shared" si="4"/>
        <v>1.999482672740841E-5</v>
      </c>
      <c r="N11" s="62">
        <f>IF('Plano Aplicação'!$D$15=0,0,((N$20/'Plano Aplicação'!$D$15)*'Plano Aplicação'!D9)+'Plano Aplicação'!D9)</f>
        <v>1.0021693682184491E-5</v>
      </c>
      <c r="O11" s="65">
        <f t="shared" si="5"/>
        <v>0</v>
      </c>
      <c r="P11" s="63">
        <f>SUMIFS(Dados!L:L,mes,N$2,descricao,$A11)</f>
        <v>0</v>
      </c>
      <c r="Q11" s="61">
        <f t="shared" si="46"/>
        <v>1.0021693682184491E-5</v>
      </c>
      <c r="R11" s="67">
        <f t="shared" si="47"/>
        <v>3.00165204095929E-5</v>
      </c>
      <c r="S11" s="62">
        <f>IF('Plano Aplicação'!$E$15=0,0,((S$20/'Plano Aplicação'!$E$15)*'Plano Aplicação'!E9)+'Plano Aplicação'!E9)</f>
        <v>9.9918249519540295E-6</v>
      </c>
      <c r="T11" s="65">
        <f t="shared" si="8"/>
        <v>0</v>
      </c>
      <c r="U11" s="63">
        <f>SUMIFS(Dados!L:L,mes,S$2,descricao,$A11)</f>
        <v>0</v>
      </c>
      <c r="V11" s="61">
        <f t="shared" si="48"/>
        <v>9.9918249519540295E-6</v>
      </c>
      <c r="W11" s="67">
        <f t="shared" si="49"/>
        <v>4.0008345361546931E-5</v>
      </c>
      <c r="X11" s="62">
        <f>IF('Plano Aplicação'!$F$15=0,0,((X$20/'Plano Aplicação'!$F$15)*'Plano Aplicação'!F9)+'Plano Aplicação'!F9)</f>
        <v>1.0000063867562861E-5</v>
      </c>
      <c r="Y11" s="65">
        <f t="shared" si="11"/>
        <v>0</v>
      </c>
      <c r="Z11" s="63">
        <f>SUMIFS(Dados!L:L,mes,X$2,descricao,$A11)</f>
        <v>0</v>
      </c>
      <c r="AA11" s="61">
        <f t="shared" si="50"/>
        <v>1.0000063867562861E-5</v>
      </c>
      <c r="AB11" s="67">
        <f t="shared" si="51"/>
        <v>5.0008409229109793E-5</v>
      </c>
      <c r="AC11" s="62">
        <f>IF('Plano Aplicação'!$G$15=0,0,((AC$20/'Plano Aplicação'!$G$15)*'Plano Aplicação'!G9)+'Plano Aplicação'!G9)</f>
        <v>1.0000149024313339E-5</v>
      </c>
      <c r="AD11" s="65">
        <f t="shared" si="14"/>
        <v>0</v>
      </c>
      <c r="AE11" s="63">
        <f>SUMIFS(Dados!L:L,mes,AC$2,descricao,$A11)</f>
        <v>0</v>
      </c>
      <c r="AF11" s="61">
        <f t="shared" si="52"/>
        <v>1.0000149024313339E-5</v>
      </c>
      <c r="AG11" s="67">
        <f t="shared" si="53"/>
        <v>6.0008558253423129E-5</v>
      </c>
      <c r="AH11" s="62">
        <f>IF('Plano Aplicação'!$H$15=0,0,((AH$20/'Plano Aplicação'!$H$15)*'Plano Aplicação'!H9)+'Plano Aplicação'!H9)</f>
        <v>1.0000149024313339E-5</v>
      </c>
      <c r="AI11" s="65">
        <f t="shared" si="17"/>
        <v>0</v>
      </c>
      <c r="AJ11" s="63">
        <f>SUMIFS(Dados!L:L,mes,AH$2,descricao,$A11)</f>
        <v>0</v>
      </c>
      <c r="AK11" s="61">
        <f t="shared" si="54"/>
        <v>1.0000149024313339E-5</v>
      </c>
      <c r="AL11" s="67">
        <f t="shared" si="55"/>
        <v>7.0008707277736471E-5</v>
      </c>
      <c r="AM11" s="62">
        <f>IF('Plano Aplicação'!$I$15=0,0,((AM$20/'Plano Aplicação'!$I$15)*'Plano Aplicação'!I9)+'Plano Aplicação'!I9)</f>
        <v>1.0000000000000001E-5</v>
      </c>
      <c r="AN11" s="65">
        <f t="shared" si="20"/>
        <v>0</v>
      </c>
      <c r="AO11" s="63">
        <f>SUMIFS(Dados!L:L,mes,AM$2,descricao,$A11)</f>
        <v>0</v>
      </c>
      <c r="AP11" s="61">
        <f t="shared" si="56"/>
        <v>1.0000000000000001E-5</v>
      </c>
      <c r="AQ11" s="67">
        <f t="shared" si="57"/>
        <v>8.000870727773647E-5</v>
      </c>
      <c r="AR11" s="62">
        <f>IF('Plano Aplicação'!$J$15=0,0,((AR$20/'Plano Aplicação'!$J$15)*'Plano Aplicação'!J9)+'Plano Aplicação'!J9)</f>
        <v>1.0000000000000001E-5</v>
      </c>
      <c r="AS11" s="65">
        <f t="shared" si="23"/>
        <v>0</v>
      </c>
      <c r="AT11" s="63">
        <f>SUMIFS(Dados!L:L,mes,AR$2,descricao,$A11)</f>
        <v>0</v>
      </c>
      <c r="AU11" s="61">
        <f t="shared" si="58"/>
        <v>1.0000000000000001E-5</v>
      </c>
      <c r="AV11" s="67">
        <f t="shared" si="59"/>
        <v>9.0008707277736469E-5</v>
      </c>
      <c r="AW11" s="62">
        <f>IF('Plano Aplicação'!$K$15=0,0,((AW$20/'Plano Aplicação'!$K$15)*'Plano Aplicação'!K9)+'Plano Aplicação'!K9)</f>
        <v>1.0000000000000001E-5</v>
      </c>
      <c r="AX11" s="65">
        <f t="shared" si="26"/>
        <v>0</v>
      </c>
      <c r="AY11" s="63">
        <f>SUMIFS(Dados!L:L,mes,AW$2,descricao,$A11)</f>
        <v>0</v>
      </c>
      <c r="AZ11" s="61">
        <f t="shared" si="60"/>
        <v>1.0000000000000001E-5</v>
      </c>
      <c r="BA11" s="67">
        <f t="shared" si="61"/>
        <v>1.0000870727773647E-4</v>
      </c>
      <c r="BB11" s="62">
        <f>IF('Plano Aplicação'!$L$15=0,0,((BB$20/'Plano Aplicação'!$L$15)*'Plano Aplicação'!L9)+'Plano Aplicação'!L9)</f>
        <v>1.0000000000000001E-5</v>
      </c>
      <c r="BC11" s="65">
        <f t="shared" si="29"/>
        <v>0</v>
      </c>
      <c r="BD11" s="63">
        <f>SUMIFS(Dados!L:L,mes,BB$2,descricao,$A11)</f>
        <v>0</v>
      </c>
      <c r="BE11" s="61">
        <f t="shared" si="62"/>
        <v>1.0000000000000001E-5</v>
      </c>
      <c r="BF11" s="67">
        <f t="shared" si="63"/>
        <v>1.1000870727773647E-4</v>
      </c>
      <c r="BG11" s="62">
        <f>IF('Plano Aplicação'!$M$15=0,0,((BG$20/'Plano Aplicação'!$M$15)*'Plano Aplicação'!M9)+'Plano Aplicação'!M9)</f>
        <v>1.0000000000000001E-5</v>
      </c>
      <c r="BH11" s="65">
        <f t="shared" si="32"/>
        <v>0</v>
      </c>
      <c r="BI11" s="63">
        <f>SUMIFS(Dados!L:L,mes,BG$2,descricao,$A11)</f>
        <v>0</v>
      </c>
      <c r="BJ11" s="61">
        <f t="shared" si="64"/>
        <v>1.0000000000000001E-5</v>
      </c>
      <c r="BK11" s="67">
        <f t="shared" si="65"/>
        <v>1.2000870727773647E-4</v>
      </c>
      <c r="BM11" s="71">
        <f t="shared" si="66"/>
        <v>1.2000870727773647E-4</v>
      </c>
      <c r="BN11" s="72">
        <f t="shared" si="35"/>
        <v>6.3858293614442674E-9</v>
      </c>
      <c r="BO11" s="73" t="e">
        <f t="shared" si="36"/>
        <v>#DIV/0!</v>
      </c>
      <c r="BP11" s="73" t="e">
        <f t="shared" si="37"/>
        <v>#DIV/0!</v>
      </c>
      <c r="BR11" s="68">
        <f t="shared" si="42"/>
        <v>6.0008558253423129E-5</v>
      </c>
      <c r="BS11" s="68">
        <f t="shared" si="43"/>
        <v>0</v>
      </c>
      <c r="BT11" s="68">
        <f t="shared" si="44"/>
        <v>0</v>
      </c>
      <c r="BU11" s="68">
        <f t="shared" si="38"/>
        <v>6.0000149024313338E-5</v>
      </c>
      <c r="BV11" s="68">
        <f t="shared" si="39"/>
        <v>0</v>
      </c>
      <c r="BW11" s="68">
        <f t="shared" si="45"/>
        <v>0</v>
      </c>
    </row>
    <row r="12" spans="1:75" ht="20.100000000000001" customHeight="1" x14ac:dyDescent="0.25">
      <c r="A12" s="58" t="s">
        <v>25</v>
      </c>
      <c r="B12" s="74" t="e">
        <f t="shared" si="0"/>
        <v>#DIV/0!</v>
      </c>
      <c r="C12" s="60">
        <v>0</v>
      </c>
      <c r="D12" s="61">
        <f t="shared" si="40"/>
        <v>0</v>
      </c>
      <c r="E12" s="62">
        <f>IF('Plano Aplicação'!$B$15=0,0,((($E$20+$E$22)/'Plano Aplicação'!$B$15)*'Plano Aplicação'!B10)+'Plano Aplicação'!B10)</f>
        <v>9.9948267274084093E-6</v>
      </c>
      <c r="F12" s="63">
        <f t="shared" si="41"/>
        <v>0</v>
      </c>
      <c r="G12" s="63">
        <f>SUMIFS(Dados!L:L,mes,E$2,descricao,$A12)</f>
        <v>0</v>
      </c>
      <c r="H12" s="64">
        <f t="shared" si="1"/>
        <v>9.9948267274084093E-6</v>
      </c>
      <c r="I12" s="62">
        <f>IF('Plano Aplicação'!$C$15=0,0,((I$20/'Plano Aplicação'!$C$15)*'Plano Aplicação'!C10)+'Plano Aplicação'!C10)</f>
        <v>1.0000000000000001E-5</v>
      </c>
      <c r="J12" s="65">
        <f t="shared" si="2"/>
        <v>0</v>
      </c>
      <c r="K12" s="63">
        <f>SUMIFS(Dados!L:L,mes,I$2,descricao,$A12)</f>
        <v>0</v>
      </c>
      <c r="L12" s="66">
        <f t="shared" si="3"/>
        <v>1.0000000000000001E-5</v>
      </c>
      <c r="M12" s="67">
        <f t="shared" si="4"/>
        <v>1.999482672740841E-5</v>
      </c>
      <c r="N12" s="62">
        <f>IF('Plano Aplicação'!$D$15=0,0,((N$20/'Plano Aplicação'!$D$15)*'Plano Aplicação'!D10)+'Plano Aplicação'!D10)</f>
        <v>1.0021693682184491E-5</v>
      </c>
      <c r="O12" s="65">
        <f t="shared" si="5"/>
        <v>0</v>
      </c>
      <c r="P12" s="63">
        <f>SUMIFS(Dados!L:L,mes,N$2,descricao,$A12)</f>
        <v>0</v>
      </c>
      <c r="Q12" s="61">
        <f t="shared" si="46"/>
        <v>1.0021693682184491E-5</v>
      </c>
      <c r="R12" s="67">
        <f t="shared" si="47"/>
        <v>3.00165204095929E-5</v>
      </c>
      <c r="S12" s="62">
        <f>IF('Plano Aplicação'!$E$15=0,0,((S$20/'Plano Aplicação'!$E$15)*'Plano Aplicação'!E10)+'Plano Aplicação'!E10)</f>
        <v>9.9918249519540295E-6</v>
      </c>
      <c r="T12" s="65">
        <f t="shared" si="8"/>
        <v>0</v>
      </c>
      <c r="U12" s="63">
        <f>SUMIFS(Dados!L:L,mes,S$2,descricao,$A12)</f>
        <v>0</v>
      </c>
      <c r="V12" s="61">
        <f t="shared" si="48"/>
        <v>9.9918249519540295E-6</v>
      </c>
      <c r="W12" s="67">
        <f t="shared" si="49"/>
        <v>4.0008345361546931E-5</v>
      </c>
      <c r="X12" s="62">
        <f>IF('Plano Aplicação'!$F$15=0,0,((X$20/'Plano Aplicação'!$F$15)*'Plano Aplicação'!F10)+'Plano Aplicação'!F10)</f>
        <v>1.0000063867562861E-5</v>
      </c>
      <c r="Y12" s="65">
        <f t="shared" si="11"/>
        <v>0</v>
      </c>
      <c r="Z12" s="63">
        <f>SUMIFS(Dados!L:L,mes,X$2,descricao,$A12)</f>
        <v>0</v>
      </c>
      <c r="AA12" s="61">
        <f t="shared" si="50"/>
        <v>1.0000063867562861E-5</v>
      </c>
      <c r="AB12" s="67">
        <f t="shared" si="51"/>
        <v>5.0008409229109793E-5</v>
      </c>
      <c r="AC12" s="62">
        <f>IF('Plano Aplicação'!$G$15=0,0,((AC$20/'Plano Aplicação'!$G$15)*'Plano Aplicação'!G10)+'Plano Aplicação'!G10)</f>
        <v>1.0000149024313339E-5</v>
      </c>
      <c r="AD12" s="65">
        <f t="shared" si="14"/>
        <v>0</v>
      </c>
      <c r="AE12" s="63">
        <f>SUMIFS(Dados!L:L,mes,AC$2,descricao,$A12)</f>
        <v>0</v>
      </c>
      <c r="AF12" s="61">
        <f t="shared" si="52"/>
        <v>1.0000149024313339E-5</v>
      </c>
      <c r="AG12" s="67">
        <f t="shared" si="53"/>
        <v>6.0008558253423129E-5</v>
      </c>
      <c r="AH12" s="62">
        <f>IF('Plano Aplicação'!$H$15=0,0,((AH$20/'Plano Aplicação'!$H$15)*'Plano Aplicação'!H10)+'Plano Aplicação'!H10)</f>
        <v>1.0000149024313339E-5</v>
      </c>
      <c r="AI12" s="65">
        <f t="shared" si="17"/>
        <v>0</v>
      </c>
      <c r="AJ12" s="63">
        <f>SUMIFS(Dados!L:L,mes,AH$2,descricao,$A12)</f>
        <v>0</v>
      </c>
      <c r="AK12" s="61">
        <f t="shared" si="54"/>
        <v>1.0000149024313339E-5</v>
      </c>
      <c r="AL12" s="67">
        <f t="shared" si="55"/>
        <v>7.0008707277736471E-5</v>
      </c>
      <c r="AM12" s="62">
        <f>IF('Plano Aplicação'!$I$15=0,0,((AM$20/'Plano Aplicação'!$I$15)*'Plano Aplicação'!I10)+'Plano Aplicação'!I10)</f>
        <v>1.0000000000000001E-5</v>
      </c>
      <c r="AN12" s="65">
        <f t="shared" si="20"/>
        <v>0</v>
      </c>
      <c r="AO12" s="63">
        <f>SUMIFS(Dados!L:L,mes,AM$2,descricao,$A12)</f>
        <v>0</v>
      </c>
      <c r="AP12" s="61">
        <f t="shared" si="56"/>
        <v>1.0000000000000001E-5</v>
      </c>
      <c r="AQ12" s="67">
        <f t="shared" si="57"/>
        <v>8.000870727773647E-5</v>
      </c>
      <c r="AR12" s="62">
        <f>IF('Plano Aplicação'!$J$15=0,0,((AR$20/'Plano Aplicação'!$J$15)*'Plano Aplicação'!J10)+'Plano Aplicação'!J10)</f>
        <v>1.0000000000000001E-5</v>
      </c>
      <c r="AS12" s="65">
        <f t="shared" si="23"/>
        <v>0</v>
      </c>
      <c r="AT12" s="63">
        <f>SUMIFS(Dados!L:L,mes,AR$2,descricao,$A12)</f>
        <v>0</v>
      </c>
      <c r="AU12" s="61">
        <f t="shared" si="58"/>
        <v>1.0000000000000001E-5</v>
      </c>
      <c r="AV12" s="67">
        <f t="shared" si="59"/>
        <v>9.0008707277736469E-5</v>
      </c>
      <c r="AW12" s="62">
        <f>IF('Plano Aplicação'!$K$15=0,0,((AW$20/'Plano Aplicação'!$K$15)*'Plano Aplicação'!K10)+'Plano Aplicação'!K10)</f>
        <v>1.0000000000000001E-5</v>
      </c>
      <c r="AX12" s="65">
        <f t="shared" si="26"/>
        <v>0</v>
      </c>
      <c r="AY12" s="63">
        <f>SUMIFS(Dados!L:L,mes,AW$2,descricao,$A12)</f>
        <v>0</v>
      </c>
      <c r="AZ12" s="61">
        <f t="shared" si="60"/>
        <v>1.0000000000000001E-5</v>
      </c>
      <c r="BA12" s="67">
        <f t="shared" si="61"/>
        <v>1.0000870727773647E-4</v>
      </c>
      <c r="BB12" s="62">
        <f>IF('Plano Aplicação'!$L$15=0,0,((BB$20/'Plano Aplicação'!$L$15)*'Plano Aplicação'!L10)+'Plano Aplicação'!L10)</f>
        <v>1.0000000000000001E-5</v>
      </c>
      <c r="BC12" s="65">
        <f t="shared" si="29"/>
        <v>0</v>
      </c>
      <c r="BD12" s="63">
        <f>SUMIFS(Dados!L:L,mes,BB$2,descricao,$A12)</f>
        <v>0</v>
      </c>
      <c r="BE12" s="61">
        <f t="shared" si="62"/>
        <v>1.0000000000000001E-5</v>
      </c>
      <c r="BF12" s="67">
        <f t="shared" si="63"/>
        <v>1.1000870727773647E-4</v>
      </c>
      <c r="BG12" s="62">
        <f>IF('Plano Aplicação'!$M$15=0,0,((BG$20/'Plano Aplicação'!$M$15)*'Plano Aplicação'!M10)+'Plano Aplicação'!M10)</f>
        <v>1.0000000000000001E-5</v>
      </c>
      <c r="BH12" s="65">
        <f t="shared" si="32"/>
        <v>0</v>
      </c>
      <c r="BI12" s="63">
        <f>SUMIFS(Dados!L:L,mes,BG$2,descricao,$A12)</f>
        <v>0</v>
      </c>
      <c r="BJ12" s="61">
        <f t="shared" si="64"/>
        <v>1.0000000000000001E-5</v>
      </c>
      <c r="BK12" s="67">
        <f t="shared" si="65"/>
        <v>1.2000870727773647E-4</v>
      </c>
      <c r="BL12" s="16">
        <v>0</v>
      </c>
      <c r="BM12" s="71">
        <f t="shared" si="66"/>
        <v>1.2000870727773647E-4</v>
      </c>
      <c r="BN12" s="72">
        <f t="shared" si="35"/>
        <v>6.3858293614442674E-9</v>
      </c>
      <c r="BO12" s="73" t="e">
        <f t="shared" si="36"/>
        <v>#DIV/0!</v>
      </c>
      <c r="BP12" s="73" t="e">
        <f t="shared" si="37"/>
        <v>#DIV/0!</v>
      </c>
      <c r="BR12" s="68">
        <f t="shared" si="42"/>
        <v>6.0008558253423129E-5</v>
      </c>
      <c r="BS12" s="68">
        <f t="shared" si="43"/>
        <v>0</v>
      </c>
      <c r="BT12" s="68">
        <f t="shared" si="44"/>
        <v>0</v>
      </c>
      <c r="BU12" s="68">
        <f t="shared" si="38"/>
        <v>6.0000149024313338E-5</v>
      </c>
      <c r="BV12" s="68">
        <f t="shared" si="39"/>
        <v>0</v>
      </c>
      <c r="BW12" s="68">
        <f t="shared" si="45"/>
        <v>0</v>
      </c>
    </row>
    <row r="13" spans="1:75" ht="20.100000000000001" customHeight="1" x14ac:dyDescent="0.25">
      <c r="A13" s="58" t="s">
        <v>26</v>
      </c>
      <c r="B13" s="74" t="e">
        <f t="shared" si="0"/>
        <v>#DIV/0!</v>
      </c>
      <c r="C13" s="60">
        <v>0</v>
      </c>
      <c r="D13" s="61">
        <f t="shared" si="40"/>
        <v>0</v>
      </c>
      <c r="E13" s="62">
        <f>IF('Plano Aplicação'!$B$15=0,0,((($E$20+$E$22)/'Plano Aplicação'!$B$15)*'Plano Aplicação'!B11)+'Plano Aplicação'!B11)</f>
        <v>9.9948267274084093E-6</v>
      </c>
      <c r="F13" s="63">
        <f t="shared" si="41"/>
        <v>0</v>
      </c>
      <c r="G13" s="63">
        <f>SUMIFS(Dados!L:L,mes,E$2,descricao,$A13)</f>
        <v>0</v>
      </c>
      <c r="H13" s="64">
        <f t="shared" si="1"/>
        <v>9.9948267274084093E-6</v>
      </c>
      <c r="I13" s="62">
        <f>IF('Plano Aplicação'!$C$15=0,0,((I$20/'Plano Aplicação'!$C$15)*'Plano Aplicação'!C11)+'Plano Aplicação'!C11)</f>
        <v>1.0000000000000001E-5</v>
      </c>
      <c r="J13" s="65">
        <f t="shared" si="2"/>
        <v>0</v>
      </c>
      <c r="K13" s="63">
        <f>SUMIFS(Dados!L:L,mes,I$2,descricao,$A13)</f>
        <v>0</v>
      </c>
      <c r="L13" s="66">
        <f t="shared" si="3"/>
        <v>1.0000000000000001E-5</v>
      </c>
      <c r="M13" s="67">
        <f t="shared" si="4"/>
        <v>1.999482672740841E-5</v>
      </c>
      <c r="N13" s="62">
        <f>IF('Plano Aplicação'!$D$15=0,0,((N$20/'Plano Aplicação'!$D$15)*'Plano Aplicação'!D11)+'Plano Aplicação'!D11)</f>
        <v>1.0021693682184491E-5</v>
      </c>
      <c r="O13" s="65">
        <f t="shared" si="5"/>
        <v>0</v>
      </c>
      <c r="P13" s="63">
        <f>SUMIFS(Dados!L:L,mes,N$2,descricao,$A13)</f>
        <v>0</v>
      </c>
      <c r="Q13" s="61">
        <f t="shared" si="46"/>
        <v>1.0021693682184491E-5</v>
      </c>
      <c r="R13" s="67">
        <f t="shared" si="47"/>
        <v>3.00165204095929E-5</v>
      </c>
      <c r="S13" s="62">
        <f>IF('Plano Aplicação'!$E$15=0,0,((S$20/'Plano Aplicação'!$E$15)*'Plano Aplicação'!E11)+'Plano Aplicação'!E11)</f>
        <v>9.9918249519540295E-6</v>
      </c>
      <c r="T13" s="65">
        <f t="shared" si="8"/>
        <v>0</v>
      </c>
      <c r="U13" s="63">
        <f>SUMIFS(Dados!L:L,mes,S$2,descricao,$A13)</f>
        <v>0</v>
      </c>
      <c r="V13" s="61">
        <f t="shared" si="48"/>
        <v>9.9918249519540295E-6</v>
      </c>
      <c r="W13" s="67">
        <f t="shared" si="49"/>
        <v>4.0008345361546931E-5</v>
      </c>
      <c r="X13" s="62">
        <f>IF('Plano Aplicação'!$F$15=0,0,((X$20/'Plano Aplicação'!$F$15)*'Plano Aplicação'!F11)+'Plano Aplicação'!F11)</f>
        <v>1.0000063867562861E-5</v>
      </c>
      <c r="Y13" s="65">
        <f t="shared" si="11"/>
        <v>0</v>
      </c>
      <c r="Z13" s="63">
        <f>SUMIFS(Dados!L:L,mes,X$2,descricao,$A13)</f>
        <v>0</v>
      </c>
      <c r="AA13" s="61">
        <f t="shared" si="50"/>
        <v>1.0000063867562861E-5</v>
      </c>
      <c r="AB13" s="67">
        <f t="shared" si="51"/>
        <v>5.0008409229109793E-5</v>
      </c>
      <c r="AC13" s="62">
        <f>IF('Plano Aplicação'!$G$15=0,0,((AC$20/'Plano Aplicação'!$G$15)*'Plano Aplicação'!G11)+'Plano Aplicação'!G11)</f>
        <v>1.0000149024313339E-5</v>
      </c>
      <c r="AD13" s="65">
        <f t="shared" si="14"/>
        <v>0</v>
      </c>
      <c r="AE13" s="63">
        <f>SUMIFS(Dados!L:L,mes,AC$2,descricao,$A13)</f>
        <v>0</v>
      </c>
      <c r="AF13" s="61">
        <f t="shared" si="52"/>
        <v>1.0000149024313339E-5</v>
      </c>
      <c r="AG13" s="67">
        <f t="shared" si="53"/>
        <v>6.0008558253423129E-5</v>
      </c>
      <c r="AH13" s="62">
        <f>IF('Plano Aplicação'!$H$15=0,0,((AH$20/'Plano Aplicação'!$H$15)*'Plano Aplicação'!H11)+'Plano Aplicação'!H11)</f>
        <v>1.0000149024313339E-5</v>
      </c>
      <c r="AI13" s="65">
        <f t="shared" si="17"/>
        <v>0</v>
      </c>
      <c r="AJ13" s="63">
        <f>SUMIFS(Dados!L:L,mes,AH$2,descricao,$A13)</f>
        <v>0</v>
      </c>
      <c r="AK13" s="61">
        <f t="shared" si="54"/>
        <v>1.0000149024313339E-5</v>
      </c>
      <c r="AL13" s="67">
        <f t="shared" si="55"/>
        <v>7.0008707277736471E-5</v>
      </c>
      <c r="AM13" s="62">
        <f>IF('Plano Aplicação'!$I$15=0,0,((AM$20/'Plano Aplicação'!$I$15)*'Plano Aplicação'!I11)+'Plano Aplicação'!I11)</f>
        <v>1.0000000000000001E-5</v>
      </c>
      <c r="AN13" s="65">
        <f t="shared" si="20"/>
        <v>0</v>
      </c>
      <c r="AO13" s="63">
        <f>SUMIFS(Dados!L:L,mes,AM$2,descricao,$A13)</f>
        <v>0</v>
      </c>
      <c r="AP13" s="61">
        <f t="shared" si="56"/>
        <v>1.0000000000000001E-5</v>
      </c>
      <c r="AQ13" s="67">
        <f t="shared" si="57"/>
        <v>8.000870727773647E-5</v>
      </c>
      <c r="AR13" s="62">
        <f>IF('Plano Aplicação'!$J$15=0,0,((AR$20/'Plano Aplicação'!$J$15)*'Plano Aplicação'!J11)+'Plano Aplicação'!J11)</f>
        <v>1.0000000000000001E-5</v>
      </c>
      <c r="AS13" s="65">
        <f t="shared" si="23"/>
        <v>0</v>
      </c>
      <c r="AT13" s="63">
        <f>SUMIFS(Dados!L:L,mes,AR$2,descricao,$A13)</f>
        <v>0</v>
      </c>
      <c r="AU13" s="61">
        <f t="shared" si="58"/>
        <v>1.0000000000000001E-5</v>
      </c>
      <c r="AV13" s="67">
        <f t="shared" si="59"/>
        <v>9.0008707277736469E-5</v>
      </c>
      <c r="AW13" s="62">
        <f>IF('Plano Aplicação'!$K$15=0,0,((AW$20/'Plano Aplicação'!$K$15)*'Plano Aplicação'!K11)+'Plano Aplicação'!K11)</f>
        <v>1.0000000000000001E-5</v>
      </c>
      <c r="AX13" s="65">
        <f t="shared" si="26"/>
        <v>0</v>
      </c>
      <c r="AY13" s="63">
        <f>SUMIFS(Dados!L:L,mes,AW$2,descricao,$A13)</f>
        <v>0</v>
      </c>
      <c r="AZ13" s="61">
        <f t="shared" si="60"/>
        <v>1.0000000000000001E-5</v>
      </c>
      <c r="BA13" s="67">
        <f t="shared" si="61"/>
        <v>1.0000870727773647E-4</v>
      </c>
      <c r="BB13" s="62">
        <f>IF('Plano Aplicação'!$L$15=0,0,((BB$20/'Plano Aplicação'!$L$15)*'Plano Aplicação'!L11)+'Plano Aplicação'!L11)</f>
        <v>1.0000000000000001E-5</v>
      </c>
      <c r="BC13" s="65">
        <f t="shared" si="29"/>
        <v>0</v>
      </c>
      <c r="BD13" s="63">
        <f>SUMIFS(Dados!L:L,mes,BB$2,descricao,$A13)</f>
        <v>0</v>
      </c>
      <c r="BE13" s="61">
        <f t="shared" si="62"/>
        <v>1.0000000000000001E-5</v>
      </c>
      <c r="BF13" s="67">
        <f t="shared" si="63"/>
        <v>1.1000870727773647E-4</v>
      </c>
      <c r="BG13" s="62">
        <f>IF('Plano Aplicação'!$M$15=0,0,((BG$20/'Plano Aplicação'!$M$15)*'Plano Aplicação'!M11)+'Plano Aplicação'!M11)</f>
        <v>1.0000000000000001E-5</v>
      </c>
      <c r="BH13" s="65">
        <f t="shared" si="32"/>
        <v>0</v>
      </c>
      <c r="BI13" s="63">
        <f>SUMIFS(Dados!L:L,mes,BG$2,descricao,$A13)</f>
        <v>0</v>
      </c>
      <c r="BJ13" s="61">
        <f t="shared" si="64"/>
        <v>1.0000000000000001E-5</v>
      </c>
      <c r="BK13" s="67">
        <f t="shared" si="65"/>
        <v>1.2000870727773647E-4</v>
      </c>
      <c r="BM13" s="71">
        <f t="shared" si="66"/>
        <v>1.2000870727773647E-4</v>
      </c>
      <c r="BN13" s="72">
        <f t="shared" si="35"/>
        <v>6.3858293614442674E-9</v>
      </c>
      <c r="BO13" s="73" t="e">
        <f t="shared" si="36"/>
        <v>#DIV/0!</v>
      </c>
      <c r="BP13" s="73" t="e">
        <f t="shared" si="37"/>
        <v>#DIV/0!</v>
      </c>
      <c r="BR13" s="68">
        <f t="shared" si="42"/>
        <v>6.0008558253423129E-5</v>
      </c>
      <c r="BS13" s="68">
        <f t="shared" si="43"/>
        <v>0</v>
      </c>
      <c r="BT13" s="68">
        <f t="shared" si="44"/>
        <v>0</v>
      </c>
      <c r="BU13" s="68">
        <f t="shared" si="38"/>
        <v>6.0000149024313338E-5</v>
      </c>
      <c r="BV13" s="68">
        <f t="shared" si="39"/>
        <v>0</v>
      </c>
      <c r="BW13" s="68">
        <f t="shared" si="45"/>
        <v>0</v>
      </c>
    </row>
    <row r="14" spans="1:75" ht="20.100000000000001" customHeight="1" x14ac:dyDescent="0.25">
      <c r="A14" s="58" t="s">
        <v>27</v>
      </c>
      <c r="B14" s="74" t="e">
        <f t="shared" si="0"/>
        <v>#DIV/0!</v>
      </c>
      <c r="C14" s="60">
        <v>0</v>
      </c>
      <c r="D14" s="61">
        <f t="shared" si="40"/>
        <v>0</v>
      </c>
      <c r="E14" s="62">
        <f>IF('Plano Aplicação'!$B$15=0,0,((($E$20+$E$22)/'Plano Aplicação'!$B$15)*'Plano Aplicação'!B12)+'Plano Aplicação'!B12)</f>
        <v>9.9948267274084093E-6</v>
      </c>
      <c r="F14" s="63">
        <f t="shared" si="41"/>
        <v>0</v>
      </c>
      <c r="G14" s="63">
        <f>SUMIFS(Dados!L:L,mes,E$2,descricao,$A14)</f>
        <v>0</v>
      </c>
      <c r="H14" s="64">
        <f t="shared" si="1"/>
        <v>9.9948267274084093E-6</v>
      </c>
      <c r="I14" s="62">
        <f>IF('Plano Aplicação'!$C$15=0,0,((I$20/'Plano Aplicação'!$C$15)*'Plano Aplicação'!C12)+'Plano Aplicação'!C12)</f>
        <v>1.0000000000000001E-5</v>
      </c>
      <c r="J14" s="65">
        <f t="shared" si="2"/>
        <v>0</v>
      </c>
      <c r="K14" s="63">
        <f>SUMIFS(Dados!L:L,mes,I$2,descricao,$A14)</f>
        <v>0</v>
      </c>
      <c r="L14" s="66">
        <f t="shared" si="3"/>
        <v>1.0000000000000001E-5</v>
      </c>
      <c r="M14" s="67">
        <f t="shared" si="4"/>
        <v>1.999482672740841E-5</v>
      </c>
      <c r="N14" s="62">
        <f>IF('Plano Aplicação'!$D$15=0,0,((N$20/'Plano Aplicação'!$D$15)*'Plano Aplicação'!D12)+'Plano Aplicação'!D12)</f>
        <v>1.0021693682184491E-5</v>
      </c>
      <c r="O14" s="65">
        <f t="shared" si="5"/>
        <v>0</v>
      </c>
      <c r="P14" s="63">
        <f>SUMIFS(Dados!L:L,mes,N$2,descricao,$A14)</f>
        <v>0</v>
      </c>
      <c r="Q14" s="61">
        <f t="shared" si="46"/>
        <v>1.0021693682184491E-5</v>
      </c>
      <c r="R14" s="67">
        <f t="shared" si="47"/>
        <v>3.00165204095929E-5</v>
      </c>
      <c r="S14" s="62">
        <f>IF('Plano Aplicação'!$E$15=0,0,((S$20/'Plano Aplicação'!$E$15)*'Plano Aplicação'!E12)+'Plano Aplicação'!E12)</f>
        <v>9.9918249519540295E-6</v>
      </c>
      <c r="T14" s="65">
        <f t="shared" si="8"/>
        <v>0</v>
      </c>
      <c r="U14" s="63">
        <f>SUMIFS(Dados!L:L,mes,S$2,descricao,$A14)</f>
        <v>0</v>
      </c>
      <c r="V14" s="61">
        <f t="shared" si="48"/>
        <v>9.9918249519540295E-6</v>
      </c>
      <c r="W14" s="67">
        <f t="shared" si="49"/>
        <v>4.0008345361546931E-5</v>
      </c>
      <c r="X14" s="62">
        <f>IF('Plano Aplicação'!$F$15=0,0,((X$20/'Plano Aplicação'!$F$15)*'Plano Aplicação'!F12)+'Plano Aplicação'!F12)</f>
        <v>1.0000063867562861E-5</v>
      </c>
      <c r="Y14" s="65">
        <f t="shared" si="11"/>
        <v>0</v>
      </c>
      <c r="Z14" s="63">
        <f>SUMIFS(Dados!L:L,mes,X$2,descricao,$A14)</f>
        <v>0</v>
      </c>
      <c r="AA14" s="61">
        <f t="shared" si="50"/>
        <v>1.0000063867562861E-5</v>
      </c>
      <c r="AB14" s="67">
        <f t="shared" si="51"/>
        <v>5.0008409229109793E-5</v>
      </c>
      <c r="AC14" s="62">
        <f>IF('Plano Aplicação'!$G$15=0,0,((AC$20/'Plano Aplicação'!$G$15)*'Plano Aplicação'!G12)+'Plano Aplicação'!G12)</f>
        <v>1.0000149024313339E-5</v>
      </c>
      <c r="AD14" s="65">
        <f t="shared" si="14"/>
        <v>0</v>
      </c>
      <c r="AE14" s="63">
        <f>SUMIFS(Dados!L:L,mes,AC$2,descricao,$A14)</f>
        <v>0</v>
      </c>
      <c r="AF14" s="61">
        <f t="shared" si="52"/>
        <v>1.0000149024313339E-5</v>
      </c>
      <c r="AG14" s="67">
        <f t="shared" si="53"/>
        <v>6.0008558253423129E-5</v>
      </c>
      <c r="AH14" s="62">
        <f>IF('Plano Aplicação'!$H$15=0,0,((AH$20/'Plano Aplicação'!$H$15)*'Plano Aplicação'!H12)+'Plano Aplicação'!H12)</f>
        <v>1.0000149024313339E-5</v>
      </c>
      <c r="AI14" s="65">
        <f t="shared" si="17"/>
        <v>0</v>
      </c>
      <c r="AJ14" s="63">
        <f>SUMIFS(Dados!L:L,mes,AH$2,descricao,$A14)</f>
        <v>0</v>
      </c>
      <c r="AK14" s="61">
        <f t="shared" si="54"/>
        <v>1.0000149024313339E-5</v>
      </c>
      <c r="AL14" s="67">
        <f t="shared" si="55"/>
        <v>7.0008707277736471E-5</v>
      </c>
      <c r="AM14" s="62">
        <f>IF('Plano Aplicação'!$I$15=0,0,((AM$20/'Plano Aplicação'!$I$15)*'Plano Aplicação'!I12)+'Plano Aplicação'!I12)</f>
        <v>1.0000000000000001E-5</v>
      </c>
      <c r="AN14" s="65">
        <f t="shared" si="20"/>
        <v>0</v>
      </c>
      <c r="AO14" s="63">
        <f>SUMIFS(Dados!L:L,mes,AM$2,descricao,$A14)</f>
        <v>0</v>
      </c>
      <c r="AP14" s="61">
        <f t="shared" si="56"/>
        <v>1.0000000000000001E-5</v>
      </c>
      <c r="AQ14" s="67">
        <f t="shared" si="57"/>
        <v>8.000870727773647E-5</v>
      </c>
      <c r="AR14" s="62">
        <f>IF('Plano Aplicação'!$J$15=0,0,((AR$20/'Plano Aplicação'!$J$15)*'Plano Aplicação'!J12)+'Plano Aplicação'!J12)</f>
        <v>1.0000000000000001E-5</v>
      </c>
      <c r="AS14" s="65">
        <f t="shared" si="23"/>
        <v>0</v>
      </c>
      <c r="AT14" s="63">
        <f>SUMIFS(Dados!L:L,mes,AR$2,descricao,$A14)</f>
        <v>0</v>
      </c>
      <c r="AU14" s="61">
        <f t="shared" si="58"/>
        <v>1.0000000000000001E-5</v>
      </c>
      <c r="AV14" s="67">
        <f t="shared" si="59"/>
        <v>9.0008707277736469E-5</v>
      </c>
      <c r="AW14" s="62">
        <f>IF('Plano Aplicação'!$K$15=0,0,((AW$20/'Plano Aplicação'!$K$15)*'Plano Aplicação'!K12)+'Plano Aplicação'!K12)</f>
        <v>1.0000000000000001E-5</v>
      </c>
      <c r="AX14" s="65">
        <f t="shared" si="26"/>
        <v>0</v>
      </c>
      <c r="AY14" s="63">
        <f>SUMIFS(Dados!L:L,mes,AW$2,descricao,$A14)</f>
        <v>0</v>
      </c>
      <c r="AZ14" s="61">
        <f t="shared" si="60"/>
        <v>1.0000000000000001E-5</v>
      </c>
      <c r="BA14" s="67">
        <f t="shared" si="61"/>
        <v>1.0000870727773647E-4</v>
      </c>
      <c r="BB14" s="62">
        <f>IF('Plano Aplicação'!$L$15=0,0,((BB$20/'Plano Aplicação'!$L$15)*'Plano Aplicação'!L12)+'Plano Aplicação'!L12)</f>
        <v>1.0000000000000001E-5</v>
      </c>
      <c r="BC14" s="65">
        <f t="shared" si="29"/>
        <v>0</v>
      </c>
      <c r="BD14" s="63">
        <f>SUMIFS(Dados!L:L,mes,BB$2,descricao,$A14)</f>
        <v>0</v>
      </c>
      <c r="BE14" s="61">
        <f t="shared" si="62"/>
        <v>1.0000000000000001E-5</v>
      </c>
      <c r="BF14" s="67">
        <f t="shared" si="63"/>
        <v>1.1000870727773647E-4</v>
      </c>
      <c r="BG14" s="62">
        <f>IF('Plano Aplicação'!$M$15=0,0,((BG$20/'Plano Aplicação'!$M$15)*'Plano Aplicação'!M12)+'Plano Aplicação'!M12)</f>
        <v>1.0000000000000001E-5</v>
      </c>
      <c r="BH14" s="65">
        <f t="shared" si="32"/>
        <v>0</v>
      </c>
      <c r="BI14" s="63">
        <f>SUMIFS(Dados!L:L,mes,BG$2,descricao,$A14)</f>
        <v>0</v>
      </c>
      <c r="BJ14" s="61">
        <f t="shared" si="64"/>
        <v>1.0000000000000001E-5</v>
      </c>
      <c r="BK14" s="67">
        <f t="shared" si="65"/>
        <v>1.2000870727773647E-4</v>
      </c>
      <c r="BM14" s="71">
        <f t="shared" si="66"/>
        <v>1.2000870727773647E-4</v>
      </c>
      <c r="BN14" s="72">
        <f t="shared" si="35"/>
        <v>6.3858293614442674E-9</v>
      </c>
      <c r="BO14" s="73" t="e">
        <f t="shared" si="36"/>
        <v>#DIV/0!</v>
      </c>
      <c r="BP14" s="73" t="e">
        <f t="shared" si="37"/>
        <v>#DIV/0!</v>
      </c>
      <c r="BR14" s="68">
        <f t="shared" si="42"/>
        <v>6.0008558253423129E-5</v>
      </c>
      <c r="BS14" s="68">
        <f t="shared" si="43"/>
        <v>0</v>
      </c>
      <c r="BT14" s="68">
        <f t="shared" si="44"/>
        <v>0</v>
      </c>
      <c r="BU14" s="68">
        <f t="shared" si="38"/>
        <v>6.0000149024313338E-5</v>
      </c>
      <c r="BV14" s="68">
        <f t="shared" si="39"/>
        <v>0</v>
      </c>
      <c r="BW14" s="68">
        <f t="shared" si="45"/>
        <v>0</v>
      </c>
    </row>
    <row r="15" spans="1:75" ht="20.100000000000001" customHeight="1" x14ac:dyDescent="0.25">
      <c r="A15" s="58" t="s">
        <v>28</v>
      </c>
      <c r="B15" s="74" t="e">
        <f t="shared" si="0"/>
        <v>#DIV/0!</v>
      </c>
      <c r="C15" s="60">
        <v>0</v>
      </c>
      <c r="D15" s="61">
        <f t="shared" si="40"/>
        <v>0</v>
      </c>
      <c r="E15" s="62">
        <f>IF('Plano Aplicação'!$B$15=0,0,((($E$20+$E$22)/'Plano Aplicação'!$B$15)*'Plano Aplicação'!B13)+'Plano Aplicação'!B13)</f>
        <v>9.9948267274084093E-6</v>
      </c>
      <c r="F15" s="63">
        <f t="shared" si="41"/>
        <v>0</v>
      </c>
      <c r="G15" s="63">
        <f>SUMIFS(Dados!L:L,mes,E$2,descricao,$A15)</f>
        <v>0</v>
      </c>
      <c r="H15" s="64">
        <f t="shared" si="1"/>
        <v>9.9948267274084093E-6</v>
      </c>
      <c r="I15" s="62">
        <f>IF('Plano Aplicação'!$C$15=0,0,((I$20/'Plano Aplicação'!$C$15)*'Plano Aplicação'!C13)+'Plano Aplicação'!C13)</f>
        <v>1.0000000000000001E-5</v>
      </c>
      <c r="J15" s="65">
        <f t="shared" si="2"/>
        <v>0</v>
      </c>
      <c r="K15" s="63">
        <f>SUMIFS(Dados!L:L,mes,I$2,descricao,$A15)</f>
        <v>0</v>
      </c>
      <c r="L15" s="66">
        <f t="shared" si="3"/>
        <v>1.0000000000000001E-5</v>
      </c>
      <c r="M15" s="67">
        <f t="shared" si="4"/>
        <v>1.999482672740841E-5</v>
      </c>
      <c r="N15" s="62">
        <f>IF('Plano Aplicação'!$D$15=0,0,((N$20/'Plano Aplicação'!$D$15)*'Plano Aplicação'!D13)+'Plano Aplicação'!D13)</f>
        <v>1.0021693682184491E-5</v>
      </c>
      <c r="O15" s="65">
        <f t="shared" si="5"/>
        <v>0</v>
      </c>
      <c r="P15" s="63">
        <f>SUMIFS(Dados!L:L,mes,N$2,descricao,$A15)</f>
        <v>0</v>
      </c>
      <c r="Q15" s="61">
        <f t="shared" si="46"/>
        <v>1.0021693682184491E-5</v>
      </c>
      <c r="R15" s="67">
        <f t="shared" si="47"/>
        <v>3.00165204095929E-5</v>
      </c>
      <c r="S15" s="62">
        <f>IF('Plano Aplicação'!$E$15=0,0,((S$20/'Plano Aplicação'!$E$15)*'Plano Aplicação'!E13)+'Plano Aplicação'!E13)</f>
        <v>9.9918249519540295E-6</v>
      </c>
      <c r="T15" s="65">
        <f t="shared" si="8"/>
        <v>0</v>
      </c>
      <c r="U15" s="63">
        <f>SUMIFS(Dados!L:L,mes,S$2,descricao,$A15)</f>
        <v>0</v>
      </c>
      <c r="V15" s="61">
        <f t="shared" si="48"/>
        <v>9.9918249519540295E-6</v>
      </c>
      <c r="W15" s="67">
        <f t="shared" si="49"/>
        <v>4.0008345361546931E-5</v>
      </c>
      <c r="X15" s="62">
        <f>IF('Plano Aplicação'!$F$15=0,0,((X$20/'Plano Aplicação'!$F$15)*'Plano Aplicação'!F13)+'Plano Aplicação'!F13)</f>
        <v>1.0000063867562861E-5</v>
      </c>
      <c r="Y15" s="65">
        <f t="shared" si="11"/>
        <v>0</v>
      </c>
      <c r="Z15" s="63">
        <f>SUMIFS(Dados!L:L,mes,X$2,descricao,$A15)</f>
        <v>0</v>
      </c>
      <c r="AA15" s="61">
        <f t="shared" si="50"/>
        <v>1.0000063867562861E-5</v>
      </c>
      <c r="AB15" s="67">
        <f t="shared" si="51"/>
        <v>5.0008409229109793E-5</v>
      </c>
      <c r="AC15" s="62">
        <f>IF('Plano Aplicação'!$G$15=0,0,((AC$20/'Plano Aplicação'!$G$15)*'Plano Aplicação'!G13)+'Plano Aplicação'!G13)</f>
        <v>1.0000149024313339E-5</v>
      </c>
      <c r="AD15" s="65">
        <f t="shared" si="14"/>
        <v>0</v>
      </c>
      <c r="AE15" s="63">
        <f>SUMIFS(Dados!L:L,mes,AC$2,descricao,$A15)</f>
        <v>0</v>
      </c>
      <c r="AF15" s="61">
        <f t="shared" si="52"/>
        <v>1.0000149024313339E-5</v>
      </c>
      <c r="AG15" s="67">
        <f t="shared" si="53"/>
        <v>6.0008558253423129E-5</v>
      </c>
      <c r="AH15" s="62">
        <f>IF('Plano Aplicação'!$H$15=0,0,((AH$20/'Plano Aplicação'!$H$15)*'Plano Aplicação'!H13)+'Plano Aplicação'!H13)</f>
        <v>1.0000149024313339E-5</v>
      </c>
      <c r="AI15" s="65">
        <f t="shared" si="17"/>
        <v>0</v>
      </c>
      <c r="AJ15" s="63">
        <f>SUMIFS(Dados!L:L,mes,AH$2,descricao,$A15)</f>
        <v>0</v>
      </c>
      <c r="AK15" s="61">
        <f t="shared" si="54"/>
        <v>1.0000149024313339E-5</v>
      </c>
      <c r="AL15" s="67">
        <f t="shared" si="55"/>
        <v>7.0008707277736471E-5</v>
      </c>
      <c r="AM15" s="62">
        <f>IF('Plano Aplicação'!$I$15=0,0,((AM$20/'Plano Aplicação'!$I$15)*'Plano Aplicação'!I13)+'Plano Aplicação'!I13)</f>
        <v>1.0000000000000001E-5</v>
      </c>
      <c r="AN15" s="65">
        <f t="shared" si="20"/>
        <v>0</v>
      </c>
      <c r="AO15" s="63">
        <f>SUMIFS(Dados!L:L,mes,AM$2,descricao,$A15)</f>
        <v>0</v>
      </c>
      <c r="AP15" s="61">
        <f t="shared" si="56"/>
        <v>1.0000000000000001E-5</v>
      </c>
      <c r="AQ15" s="67">
        <f t="shared" si="57"/>
        <v>8.000870727773647E-5</v>
      </c>
      <c r="AR15" s="62">
        <f>IF('Plano Aplicação'!$J$15=0,0,((AR$20/'Plano Aplicação'!$J$15)*'Plano Aplicação'!J13)+'Plano Aplicação'!J13)</f>
        <v>1.0000000000000001E-5</v>
      </c>
      <c r="AS15" s="65">
        <f t="shared" si="23"/>
        <v>0</v>
      </c>
      <c r="AT15" s="63">
        <f>SUMIFS(Dados!L:L,mes,AR$2,descricao,$A15)</f>
        <v>0</v>
      </c>
      <c r="AU15" s="61">
        <f t="shared" si="58"/>
        <v>1.0000000000000001E-5</v>
      </c>
      <c r="AV15" s="67">
        <f t="shared" si="59"/>
        <v>9.0008707277736469E-5</v>
      </c>
      <c r="AW15" s="62">
        <f>IF('Plano Aplicação'!$K$15=0,0,((AW$20/'Plano Aplicação'!$K$15)*'Plano Aplicação'!K13)+'Plano Aplicação'!K13)</f>
        <v>1.0000000000000001E-5</v>
      </c>
      <c r="AX15" s="65">
        <f t="shared" si="26"/>
        <v>0</v>
      </c>
      <c r="AY15" s="63">
        <f>SUMIFS(Dados!L:L,mes,AW$2,descricao,$A15)</f>
        <v>0</v>
      </c>
      <c r="AZ15" s="61">
        <f t="shared" si="60"/>
        <v>1.0000000000000001E-5</v>
      </c>
      <c r="BA15" s="67">
        <f t="shared" si="61"/>
        <v>1.0000870727773647E-4</v>
      </c>
      <c r="BB15" s="62">
        <f>IF('Plano Aplicação'!$L$15=0,0,((BB$20/'Plano Aplicação'!$L$15)*'Plano Aplicação'!L13)+'Plano Aplicação'!L13)</f>
        <v>1.0000000000000001E-5</v>
      </c>
      <c r="BC15" s="65">
        <f t="shared" si="29"/>
        <v>0</v>
      </c>
      <c r="BD15" s="63">
        <f>SUMIFS(Dados!L:L,mes,BB$2,descricao,$A15)</f>
        <v>0</v>
      </c>
      <c r="BE15" s="61">
        <f t="shared" si="62"/>
        <v>1.0000000000000001E-5</v>
      </c>
      <c r="BF15" s="67">
        <f t="shared" si="63"/>
        <v>1.1000870727773647E-4</v>
      </c>
      <c r="BG15" s="62">
        <f>IF('Plano Aplicação'!$M$15=0,0,((BG$20/'Plano Aplicação'!$M$15)*'Plano Aplicação'!M13)+'Plano Aplicação'!M13)</f>
        <v>1.0000000000000001E-5</v>
      </c>
      <c r="BH15" s="65">
        <f t="shared" si="32"/>
        <v>0</v>
      </c>
      <c r="BI15" s="63">
        <f>SUMIFS(Dados!L:L,mes,BG$2,descricao,$A15)</f>
        <v>0</v>
      </c>
      <c r="BJ15" s="61">
        <f t="shared" si="64"/>
        <v>1.0000000000000001E-5</v>
      </c>
      <c r="BK15" s="67">
        <f t="shared" si="65"/>
        <v>1.2000870727773647E-4</v>
      </c>
      <c r="BM15" s="71">
        <f t="shared" si="66"/>
        <v>1.2000870727773647E-4</v>
      </c>
      <c r="BN15" s="72">
        <f t="shared" si="35"/>
        <v>6.3858293614442674E-9</v>
      </c>
      <c r="BO15" s="73" t="e">
        <f t="shared" si="36"/>
        <v>#DIV/0!</v>
      </c>
      <c r="BP15" s="73" t="e">
        <f t="shared" si="37"/>
        <v>#DIV/0!</v>
      </c>
      <c r="BR15" s="68">
        <f t="shared" si="42"/>
        <v>6.0008558253423129E-5</v>
      </c>
      <c r="BS15" s="68">
        <f t="shared" si="43"/>
        <v>0</v>
      </c>
      <c r="BT15" s="68">
        <f t="shared" si="44"/>
        <v>0</v>
      </c>
      <c r="BU15" s="68">
        <f t="shared" si="38"/>
        <v>6.0000149024313338E-5</v>
      </c>
      <c r="BV15" s="68">
        <f t="shared" si="39"/>
        <v>0</v>
      </c>
      <c r="BW15" s="68">
        <f t="shared" si="45"/>
        <v>0</v>
      </c>
    </row>
    <row r="16" spans="1:75" ht="20.100000000000001" customHeight="1" x14ac:dyDescent="0.25">
      <c r="A16" s="58" t="s">
        <v>29</v>
      </c>
      <c r="B16" s="74" t="e">
        <f t="shared" si="0"/>
        <v>#DIV/0!</v>
      </c>
      <c r="C16" s="60">
        <v>0</v>
      </c>
      <c r="D16" s="61">
        <f t="shared" si="40"/>
        <v>0</v>
      </c>
      <c r="E16" s="62">
        <f>IF('Plano Aplicação'!$B$15=0,0,((($E$20+$E$22)/'Plano Aplicação'!$B$15)*'Plano Aplicação'!B14)+'Plano Aplicação'!B14)</f>
        <v>9.9948267274084093E-6</v>
      </c>
      <c r="F16" s="63">
        <f t="shared" si="41"/>
        <v>0</v>
      </c>
      <c r="G16" s="63">
        <f>SUMIFS(Dados!L:L,mes,E$2,descricao,$A16)</f>
        <v>0</v>
      </c>
      <c r="H16" s="64">
        <f t="shared" si="1"/>
        <v>9.9948267274084093E-6</v>
      </c>
      <c r="I16" s="62">
        <f>IF('Plano Aplicação'!$C$15=0,0,((I$20/'Plano Aplicação'!$C$15)*'Plano Aplicação'!C14)+'Plano Aplicação'!C14)</f>
        <v>1.0000000000000001E-5</v>
      </c>
      <c r="J16" s="65">
        <f t="shared" si="2"/>
        <v>0</v>
      </c>
      <c r="K16" s="63">
        <f>SUMIFS(Dados!L:L,mes,I$2,descricao,$A16)</f>
        <v>0</v>
      </c>
      <c r="L16" s="66">
        <f t="shared" si="3"/>
        <v>1.0000000000000001E-5</v>
      </c>
      <c r="M16" s="67">
        <f t="shared" si="4"/>
        <v>1.999482672740841E-5</v>
      </c>
      <c r="N16" s="62">
        <f>IF('Plano Aplicação'!$D$15=0,0,((N$20/'Plano Aplicação'!$D$15)*'Plano Aplicação'!D14)+'Plano Aplicação'!D14)</f>
        <v>1.0021693682184491E-5</v>
      </c>
      <c r="O16" s="65">
        <f t="shared" si="5"/>
        <v>0</v>
      </c>
      <c r="P16" s="63">
        <f>SUMIFS(Dados!L:L,mes,N$2,descricao,$A16)</f>
        <v>0</v>
      </c>
      <c r="Q16" s="61">
        <f t="shared" si="46"/>
        <v>1.0021693682184491E-5</v>
      </c>
      <c r="R16" s="67">
        <f t="shared" si="47"/>
        <v>3.00165204095929E-5</v>
      </c>
      <c r="S16" s="62">
        <f>IF('Plano Aplicação'!$E$15=0,0,((S$20/'Plano Aplicação'!$E$15)*'Plano Aplicação'!E14)+'Plano Aplicação'!E14)</f>
        <v>9.9918249519540295E-6</v>
      </c>
      <c r="T16" s="65">
        <f t="shared" si="8"/>
        <v>0</v>
      </c>
      <c r="U16" s="63">
        <f>SUMIFS(Dados!L:L,mes,S$2,descricao,$A16)</f>
        <v>0</v>
      </c>
      <c r="V16" s="61">
        <f t="shared" si="48"/>
        <v>9.9918249519540295E-6</v>
      </c>
      <c r="W16" s="67">
        <f t="shared" si="49"/>
        <v>4.0008345361546931E-5</v>
      </c>
      <c r="X16" s="62">
        <f>IF('Plano Aplicação'!$F$15=0,0,((X$20/'Plano Aplicação'!$F$15)*'Plano Aplicação'!F14)+'Plano Aplicação'!F14)</f>
        <v>1.0000063867562861E-5</v>
      </c>
      <c r="Y16" s="65">
        <f t="shared" si="11"/>
        <v>0</v>
      </c>
      <c r="Z16" s="63">
        <f>SUMIFS(Dados!L:L,mes,X$2,descricao,$A16)</f>
        <v>0</v>
      </c>
      <c r="AA16" s="61">
        <f t="shared" si="50"/>
        <v>1.0000063867562861E-5</v>
      </c>
      <c r="AB16" s="67">
        <f t="shared" si="51"/>
        <v>5.0008409229109793E-5</v>
      </c>
      <c r="AC16" s="62">
        <f>IF('Plano Aplicação'!$G$15=0,0,((AC$20/'Plano Aplicação'!$G$15)*'Plano Aplicação'!G14)+'Plano Aplicação'!G14)</f>
        <v>1.0000149024313339E-5</v>
      </c>
      <c r="AD16" s="65">
        <f t="shared" si="14"/>
        <v>0</v>
      </c>
      <c r="AE16" s="63">
        <f>SUMIFS(Dados!L:L,mes,AC$2,descricao,$A16)</f>
        <v>0</v>
      </c>
      <c r="AF16" s="61">
        <f t="shared" si="52"/>
        <v>1.0000149024313339E-5</v>
      </c>
      <c r="AG16" s="67">
        <f t="shared" si="53"/>
        <v>6.0008558253423129E-5</v>
      </c>
      <c r="AH16" s="62">
        <f>IF('Plano Aplicação'!$H$15=0,0,((AH$20/'Plano Aplicação'!$H$15)*'Plano Aplicação'!H14)+'Plano Aplicação'!H14)</f>
        <v>1.0000149024313339E-5</v>
      </c>
      <c r="AI16" s="65">
        <f t="shared" si="17"/>
        <v>0</v>
      </c>
      <c r="AJ16" s="63">
        <f>SUMIFS(Dados!L:L,mes,AH$2,descricao,$A16)</f>
        <v>0</v>
      </c>
      <c r="AK16" s="61">
        <f t="shared" si="54"/>
        <v>1.0000149024313339E-5</v>
      </c>
      <c r="AL16" s="67">
        <f t="shared" si="55"/>
        <v>7.0008707277736471E-5</v>
      </c>
      <c r="AM16" s="62">
        <f>IF('Plano Aplicação'!$I$15=0,0,((AM$20/'Plano Aplicação'!$I$15)*'Plano Aplicação'!I14)+'Plano Aplicação'!I14)</f>
        <v>1.0000000000000001E-5</v>
      </c>
      <c r="AN16" s="65">
        <f t="shared" si="20"/>
        <v>0</v>
      </c>
      <c r="AO16" s="63">
        <f>SUMIFS(Dados!L:L,mes,AM$2,descricao,$A16)</f>
        <v>0</v>
      </c>
      <c r="AP16" s="61">
        <f t="shared" si="56"/>
        <v>1.0000000000000001E-5</v>
      </c>
      <c r="AQ16" s="67">
        <f t="shared" si="57"/>
        <v>8.000870727773647E-5</v>
      </c>
      <c r="AR16" s="62">
        <f>IF('Plano Aplicação'!$J$15=0,0,((AR$20/'Plano Aplicação'!$J$15)*'Plano Aplicação'!J14)+'Plano Aplicação'!J14)</f>
        <v>1.0000000000000001E-5</v>
      </c>
      <c r="AS16" s="65">
        <f t="shared" si="23"/>
        <v>0</v>
      </c>
      <c r="AT16" s="63">
        <f>SUMIFS(Dados!L:L,mes,AR$2,descricao,$A16)</f>
        <v>0</v>
      </c>
      <c r="AU16" s="61">
        <f t="shared" si="58"/>
        <v>1.0000000000000001E-5</v>
      </c>
      <c r="AV16" s="67">
        <f t="shared" si="59"/>
        <v>9.0008707277736469E-5</v>
      </c>
      <c r="AW16" s="62">
        <f>IF('Plano Aplicação'!$K$15=0,0,((AW$20/'Plano Aplicação'!$K$15)*'Plano Aplicação'!K14)+'Plano Aplicação'!K14)</f>
        <v>1.0000000000000001E-5</v>
      </c>
      <c r="AX16" s="65">
        <f t="shared" si="26"/>
        <v>0</v>
      </c>
      <c r="AY16" s="63">
        <f>SUMIFS(Dados!L:L,mes,AW$2,descricao,$A16)</f>
        <v>0</v>
      </c>
      <c r="AZ16" s="61">
        <f t="shared" si="60"/>
        <v>1.0000000000000001E-5</v>
      </c>
      <c r="BA16" s="67">
        <f t="shared" si="61"/>
        <v>1.0000870727773647E-4</v>
      </c>
      <c r="BB16" s="62">
        <f>IF('Plano Aplicação'!$L$15=0,0,((BB$20/'Plano Aplicação'!$L$15)*'Plano Aplicação'!L14)+'Plano Aplicação'!L14)</f>
        <v>1.0000000000000001E-5</v>
      </c>
      <c r="BC16" s="65">
        <f t="shared" si="29"/>
        <v>0</v>
      </c>
      <c r="BD16" s="63">
        <f>SUMIFS(Dados!L:L,mes,BB$2,descricao,$A16)</f>
        <v>0</v>
      </c>
      <c r="BE16" s="61">
        <f t="shared" si="62"/>
        <v>1.0000000000000001E-5</v>
      </c>
      <c r="BF16" s="67">
        <f t="shared" si="63"/>
        <v>1.1000870727773647E-4</v>
      </c>
      <c r="BG16" s="62">
        <f>IF('Plano Aplicação'!$M$15=0,0,((BG$20/'Plano Aplicação'!$M$15)*'Plano Aplicação'!M14)+'Plano Aplicação'!M14)</f>
        <v>1.0000000000000001E-5</v>
      </c>
      <c r="BH16" s="65">
        <f t="shared" si="32"/>
        <v>0</v>
      </c>
      <c r="BI16" s="63">
        <f>SUMIFS(Dados!L:L,mes,BG$2,descricao,$A16)</f>
        <v>0</v>
      </c>
      <c r="BJ16" s="61">
        <f t="shared" si="64"/>
        <v>1.0000000000000001E-5</v>
      </c>
      <c r="BK16" s="67">
        <f t="shared" si="65"/>
        <v>1.2000870727773647E-4</v>
      </c>
      <c r="BM16" s="71">
        <f t="shared" si="66"/>
        <v>1.2000870727773647E-4</v>
      </c>
      <c r="BN16" s="72">
        <f t="shared" si="35"/>
        <v>6.3858293614442674E-9</v>
      </c>
      <c r="BO16" s="73" t="e">
        <f t="shared" si="36"/>
        <v>#DIV/0!</v>
      </c>
      <c r="BP16" s="73" t="e">
        <f t="shared" si="37"/>
        <v>#DIV/0!</v>
      </c>
      <c r="BR16" s="68">
        <f t="shared" si="42"/>
        <v>6.0008558253423129E-5</v>
      </c>
      <c r="BS16" s="68">
        <f t="shared" si="43"/>
        <v>0</v>
      </c>
      <c r="BT16" s="68">
        <f t="shared" si="44"/>
        <v>0</v>
      </c>
      <c r="BU16" s="68">
        <f t="shared" si="38"/>
        <v>6.0000149024313338E-5</v>
      </c>
      <c r="BV16" s="68">
        <f t="shared" si="39"/>
        <v>0</v>
      </c>
      <c r="BW16" s="68">
        <f t="shared" si="45"/>
        <v>0</v>
      </c>
    </row>
    <row r="17" spans="1:75" ht="20.100000000000001" customHeight="1" thickBot="1" x14ac:dyDescent="0.3">
      <c r="A17" s="75" t="s">
        <v>1</v>
      </c>
      <c r="B17" s="76" t="e">
        <f t="shared" si="0"/>
        <v>#DIV/0!</v>
      </c>
      <c r="C17" s="77">
        <f>SUM(C5:C16)</f>
        <v>0</v>
      </c>
      <c r="D17" s="61">
        <f t="shared" si="40"/>
        <v>0</v>
      </c>
      <c r="E17" s="78">
        <f t="shared" ref="E17:BK17" si="67">SUM(E5:E16)</f>
        <v>4694.7900999999993</v>
      </c>
      <c r="F17" s="79">
        <f t="shared" si="67"/>
        <v>4697.22</v>
      </c>
      <c r="G17" s="79">
        <f t="shared" ref="G17" si="68">SUM(G5:G16)</f>
        <v>0</v>
      </c>
      <c r="H17" s="80">
        <f t="shared" si="67"/>
        <v>-2.4298999999999333</v>
      </c>
      <c r="I17" s="81">
        <f t="shared" si="67"/>
        <v>4697.2200999999986</v>
      </c>
      <c r="J17" s="79">
        <f t="shared" si="67"/>
        <v>4697.22</v>
      </c>
      <c r="K17" s="79">
        <f t="shared" si="67"/>
        <v>0</v>
      </c>
      <c r="L17" s="79">
        <f t="shared" si="67"/>
        <v>1E-4</v>
      </c>
      <c r="M17" s="82">
        <f t="shared" si="67"/>
        <v>-2.4297999999999367</v>
      </c>
      <c r="N17" s="81">
        <f t="shared" si="67"/>
        <v>4707.4101000000028</v>
      </c>
      <c r="O17" s="83">
        <f t="shared" si="67"/>
        <v>4697.22</v>
      </c>
      <c r="P17" s="79">
        <f t="shared" ref="P17" si="69">SUM(P5:P16)</f>
        <v>0</v>
      </c>
      <c r="Q17" s="79">
        <f t="shared" si="67"/>
        <v>10.190100000000726</v>
      </c>
      <c r="R17" s="82">
        <f t="shared" si="67"/>
        <v>7.7603000000008011</v>
      </c>
      <c r="S17" s="81">
        <f t="shared" si="67"/>
        <v>4693.380100000003</v>
      </c>
      <c r="T17" s="79">
        <f t="shared" si="67"/>
        <v>4704.6900000000005</v>
      </c>
      <c r="U17" s="79">
        <f t="shared" si="67"/>
        <v>0</v>
      </c>
      <c r="V17" s="83">
        <f t="shared" si="67"/>
        <v>-11.309899999999589</v>
      </c>
      <c r="W17" s="82">
        <f t="shared" si="67"/>
        <v>-3.5495999999987267</v>
      </c>
      <c r="X17" s="81">
        <f t="shared" si="67"/>
        <v>4697.2501000000038</v>
      </c>
      <c r="Y17" s="79">
        <f t="shared" si="67"/>
        <v>4689.75</v>
      </c>
      <c r="Z17" s="79">
        <f t="shared" ref="Z17" si="70">SUM(Z5:Z16)</f>
        <v>0</v>
      </c>
      <c r="AA17" s="83">
        <f t="shared" si="67"/>
        <v>7.5000999999996418</v>
      </c>
      <c r="AB17" s="82">
        <f t="shared" si="67"/>
        <v>3.9505000000009152</v>
      </c>
      <c r="AC17" s="81">
        <f t="shared" si="67"/>
        <v>4697.2900999999993</v>
      </c>
      <c r="AD17" s="79">
        <f t="shared" si="67"/>
        <v>4697.22</v>
      </c>
      <c r="AE17" s="79">
        <f t="shared" si="67"/>
        <v>2501.5</v>
      </c>
      <c r="AF17" s="83">
        <f t="shared" si="67"/>
        <v>7.0099999999795784E-2</v>
      </c>
      <c r="AG17" s="82">
        <f t="shared" si="67"/>
        <v>4.0206000000007078</v>
      </c>
      <c r="AH17" s="81">
        <f t="shared" si="67"/>
        <v>4697.2900999999993</v>
      </c>
      <c r="AI17" s="79">
        <f t="shared" si="67"/>
        <v>4697.22</v>
      </c>
      <c r="AJ17" s="79">
        <f t="shared" ref="AJ17" si="71">SUM(AJ5:AJ16)</f>
        <v>2695.25</v>
      </c>
      <c r="AK17" s="83">
        <f t="shared" si="67"/>
        <v>7.0099999999795784E-2</v>
      </c>
      <c r="AL17" s="82">
        <f t="shared" si="67"/>
        <v>4.0907000000004476</v>
      </c>
      <c r="AM17" s="81">
        <f t="shared" si="67"/>
        <v>4697.2200999999986</v>
      </c>
      <c r="AN17" s="79">
        <f t="shared" si="67"/>
        <v>4697.22</v>
      </c>
      <c r="AO17" s="79">
        <f t="shared" si="67"/>
        <v>0</v>
      </c>
      <c r="AP17" s="83">
        <f t="shared" si="67"/>
        <v>9.9999999804222163E-5</v>
      </c>
      <c r="AQ17" s="82">
        <f t="shared" si="67"/>
        <v>4.0908000000001996</v>
      </c>
      <c r="AR17" s="81">
        <f t="shared" si="67"/>
        <v>4697.2200999999986</v>
      </c>
      <c r="AS17" s="79">
        <f t="shared" si="67"/>
        <v>0</v>
      </c>
      <c r="AT17" s="79">
        <f t="shared" ref="AT17" si="72">SUM(AT5:AT16)</f>
        <v>0</v>
      </c>
      <c r="AU17" s="83">
        <f t="shared" si="67"/>
        <v>4697.2200999999986</v>
      </c>
      <c r="AV17" s="82">
        <f t="shared" si="67"/>
        <v>4701.3108999999986</v>
      </c>
      <c r="AW17" s="81">
        <f t="shared" si="67"/>
        <v>4697.2200999999986</v>
      </c>
      <c r="AX17" s="79">
        <f t="shared" si="67"/>
        <v>0</v>
      </c>
      <c r="AY17" s="79">
        <f t="shared" si="67"/>
        <v>0</v>
      </c>
      <c r="AZ17" s="83">
        <f t="shared" si="67"/>
        <v>4697.2200999999986</v>
      </c>
      <c r="BA17" s="82">
        <f t="shared" si="67"/>
        <v>9398.5309999999972</v>
      </c>
      <c r="BB17" s="81">
        <f t="shared" si="67"/>
        <v>4697.2200999999986</v>
      </c>
      <c r="BC17" s="79">
        <f t="shared" si="67"/>
        <v>0</v>
      </c>
      <c r="BD17" s="79">
        <f t="shared" ref="BD17" si="73">SUM(BD5:BD16)</f>
        <v>0</v>
      </c>
      <c r="BE17" s="83">
        <f t="shared" si="67"/>
        <v>4697.2200999999986</v>
      </c>
      <c r="BF17" s="82">
        <f t="shared" si="67"/>
        <v>14095.751099999996</v>
      </c>
      <c r="BG17" s="81">
        <f t="shared" si="67"/>
        <v>4697.2200999999986</v>
      </c>
      <c r="BH17" s="79">
        <f t="shared" si="67"/>
        <v>0</v>
      </c>
      <c r="BI17" s="79">
        <f t="shared" si="67"/>
        <v>0</v>
      </c>
      <c r="BJ17" s="83">
        <f t="shared" si="67"/>
        <v>4697.2200999999986</v>
      </c>
      <c r="BK17" s="82">
        <f t="shared" si="67"/>
        <v>18792.971199999993</v>
      </c>
      <c r="BM17" s="84">
        <f>SUM(BM5:BM16)</f>
        <v>18792.971199999993</v>
      </c>
      <c r="BN17" s="85">
        <f>SUM(BN5:BN16)</f>
        <v>1.0000000000000002</v>
      </c>
      <c r="BO17" s="86" t="e">
        <f t="shared" si="36"/>
        <v>#DIV/0!</v>
      </c>
      <c r="BP17" s="86" t="e">
        <f>BM17/C17</f>
        <v>#DIV/0!</v>
      </c>
      <c r="BR17" s="84">
        <f t="shared" ref="BR17:BW17" si="74">SUM(BR5:BR16)</f>
        <v>28187.340600000003</v>
      </c>
      <c r="BS17" s="87">
        <f t="shared" si="74"/>
        <v>28183.32</v>
      </c>
      <c r="BT17" s="87">
        <f t="shared" si="74"/>
        <v>2501.5</v>
      </c>
      <c r="BU17" s="84">
        <f t="shared" si="74"/>
        <v>28183.390599999992</v>
      </c>
      <c r="BV17" s="87">
        <f t="shared" si="74"/>
        <v>9394.44</v>
      </c>
      <c r="BW17" s="87">
        <f t="shared" si="74"/>
        <v>2695.25</v>
      </c>
    </row>
    <row r="18" spans="1:75" ht="20.100000000000001" customHeight="1" thickBot="1" x14ac:dyDescent="0.3">
      <c r="A18" s="46"/>
      <c r="B18" s="88"/>
      <c r="C18" s="89"/>
      <c r="D18" s="89"/>
      <c r="E18" s="89"/>
      <c r="F18" s="90"/>
      <c r="G18" s="90"/>
      <c r="I18" s="89"/>
      <c r="J18" s="90"/>
      <c r="K18" s="90"/>
      <c r="P18" s="90"/>
      <c r="U18" s="90"/>
      <c r="Z18" s="90"/>
      <c r="AE18" s="90"/>
      <c r="AJ18" s="90"/>
      <c r="AO18" s="90"/>
      <c r="AT18" s="90"/>
      <c r="AY18" s="90"/>
      <c r="BD18" s="90"/>
      <c r="BI18" s="90"/>
    </row>
    <row r="19" spans="1:75" ht="20.100000000000001" customHeight="1" thickBot="1" x14ac:dyDescent="0.3">
      <c r="A19" s="47"/>
      <c r="B19" s="91"/>
      <c r="C19" s="91"/>
      <c r="D19" s="91"/>
      <c r="E19" s="165" t="s">
        <v>130</v>
      </c>
      <c r="F19" s="165"/>
      <c r="G19" s="103"/>
      <c r="I19" s="165" t="s">
        <v>38</v>
      </c>
      <c r="J19" s="165"/>
      <c r="K19" s="103"/>
      <c r="N19" s="165" t="s">
        <v>38</v>
      </c>
      <c r="O19" s="165"/>
      <c r="P19" s="103"/>
      <c r="S19" s="165" t="s">
        <v>38</v>
      </c>
      <c r="T19" s="165"/>
      <c r="U19" s="103"/>
      <c r="X19" s="165" t="s">
        <v>38</v>
      </c>
      <c r="Y19" s="165"/>
      <c r="Z19" s="103"/>
      <c r="AC19" s="165" t="s">
        <v>38</v>
      </c>
      <c r="AD19" s="165"/>
      <c r="AE19" s="103"/>
      <c r="AH19" s="165" t="s">
        <v>38</v>
      </c>
      <c r="AI19" s="165"/>
      <c r="AJ19" s="103"/>
      <c r="AM19" s="165" t="s">
        <v>38</v>
      </c>
      <c r="AN19" s="165"/>
      <c r="AO19" s="103"/>
      <c r="AR19" s="165" t="s">
        <v>38</v>
      </c>
      <c r="AS19" s="165"/>
      <c r="AT19" s="103"/>
      <c r="AW19" s="165" t="s">
        <v>38</v>
      </c>
      <c r="AX19" s="165"/>
      <c r="AY19" s="103"/>
      <c r="BB19" s="165" t="s">
        <v>38</v>
      </c>
      <c r="BC19" s="165"/>
      <c r="BD19" s="103"/>
      <c r="BG19" s="165" t="s">
        <v>38</v>
      </c>
      <c r="BH19" s="165"/>
      <c r="BI19" s="103"/>
      <c r="BM19" s="92" t="s">
        <v>186</v>
      </c>
      <c r="BN19" s="92" t="s">
        <v>190</v>
      </c>
      <c r="BO19" s="92" t="s">
        <v>10</v>
      </c>
      <c r="BR19" s="93"/>
      <c r="BS19" s="93"/>
      <c r="BT19" s="93"/>
      <c r="BU19" s="93"/>
      <c r="BV19" s="93"/>
      <c r="BW19" s="93"/>
    </row>
    <row r="20" spans="1:75" ht="16.5" thickBot="1" x14ac:dyDescent="0.3">
      <c r="A20" s="47"/>
      <c r="B20" s="94"/>
      <c r="C20" s="94"/>
      <c r="D20" s="94"/>
      <c r="E20" s="150"/>
      <c r="F20" s="150"/>
      <c r="G20" s="103"/>
      <c r="I20" s="150">
        <v>0</v>
      </c>
      <c r="J20" s="150"/>
      <c r="K20" s="103"/>
      <c r="N20" s="167">
        <v>10.19</v>
      </c>
      <c r="O20" s="150"/>
      <c r="P20" s="103"/>
      <c r="S20" s="150">
        <v>-3.84</v>
      </c>
      <c r="T20" s="150"/>
      <c r="U20" s="103"/>
      <c r="X20" s="150">
        <v>0.03</v>
      </c>
      <c r="Y20" s="150"/>
      <c r="Z20" s="103"/>
      <c r="AC20" s="150">
        <v>7.0000000000000007E-2</v>
      </c>
      <c r="AD20" s="150"/>
      <c r="AE20" s="103"/>
      <c r="AH20" s="150">
        <v>7.0000000000000007E-2</v>
      </c>
      <c r="AI20" s="150"/>
      <c r="AJ20" s="103"/>
      <c r="AM20" s="150"/>
      <c r="AN20" s="150"/>
      <c r="AO20" s="103"/>
      <c r="AR20" s="150"/>
      <c r="AS20" s="150"/>
      <c r="AT20" s="103"/>
      <c r="AW20" s="150"/>
      <c r="AX20" s="150"/>
      <c r="AY20" s="103"/>
      <c r="BB20" s="150"/>
      <c r="BC20" s="150"/>
      <c r="BD20" s="103"/>
      <c r="BG20" s="150"/>
      <c r="BH20" s="150"/>
      <c r="BI20" s="103"/>
      <c r="BM20" s="95">
        <f>E17+I17+N17+S17+X17+AC17+AH17+AM17+AR17+AW17+BB17+BG17</f>
        <v>56370.731200000002</v>
      </c>
      <c r="BN20" s="95">
        <f>F17+J17+O17+T17+Y17+AD17+AI17+AN17+AS17+AX17+BC17+BH17</f>
        <v>37577.760000000002</v>
      </c>
      <c r="BO20" s="96">
        <f>BM20-BN20</f>
        <v>18792.9712</v>
      </c>
      <c r="BR20" s="90"/>
      <c r="BS20" s="90"/>
      <c r="BT20" s="90"/>
      <c r="BU20" s="90"/>
      <c r="BV20" s="90"/>
      <c r="BW20" s="90"/>
    </row>
    <row r="21" spans="1:75" ht="16.5" thickBot="1" x14ac:dyDescent="0.3">
      <c r="A21" s="47"/>
      <c r="B21" s="94"/>
      <c r="C21" s="94"/>
      <c r="D21" s="94"/>
      <c r="E21" s="165" t="s">
        <v>38</v>
      </c>
      <c r="F21" s="165"/>
      <c r="G21" s="103"/>
      <c r="I21" s="166"/>
      <c r="J21" s="166"/>
      <c r="K21" s="103"/>
      <c r="N21" s="166"/>
      <c r="O21" s="166"/>
      <c r="P21" s="103"/>
      <c r="S21" s="166"/>
      <c r="T21" s="166"/>
      <c r="U21" s="103"/>
      <c r="X21" s="166"/>
      <c r="Y21" s="166"/>
      <c r="Z21" s="103"/>
      <c r="AC21" s="166"/>
      <c r="AD21" s="166"/>
      <c r="AE21" s="103"/>
      <c r="AH21" s="166"/>
      <c r="AI21" s="166"/>
      <c r="AJ21" s="103"/>
      <c r="AM21" s="166"/>
      <c r="AN21" s="166"/>
      <c r="AO21" s="103"/>
      <c r="AR21" s="166"/>
      <c r="AS21" s="166"/>
      <c r="AT21" s="103"/>
      <c r="AW21" s="166"/>
      <c r="AX21" s="166"/>
      <c r="AY21" s="103"/>
      <c r="BB21" s="166"/>
      <c r="BC21" s="166"/>
      <c r="BD21" s="103"/>
      <c r="BG21" s="166"/>
      <c r="BH21" s="166"/>
      <c r="BI21" s="103"/>
      <c r="BR21" s="97"/>
      <c r="BS21" s="97"/>
      <c r="BT21" s="97"/>
      <c r="BU21" s="97"/>
      <c r="BV21" s="97"/>
      <c r="BW21" s="97"/>
    </row>
    <row r="22" spans="1:75" ht="16.5" thickBot="1" x14ac:dyDescent="0.3">
      <c r="A22" s="47"/>
      <c r="B22" s="94"/>
      <c r="C22" s="98"/>
      <c r="D22" s="94"/>
      <c r="E22" s="150">
        <v>-2.4300000000000002</v>
      </c>
      <c r="F22" s="150"/>
      <c r="G22" s="103"/>
      <c r="I22" s="94"/>
      <c r="J22" s="99"/>
      <c r="K22" s="103"/>
      <c r="P22" s="103"/>
      <c r="U22" s="103"/>
      <c r="Z22" s="103"/>
      <c r="AE22" s="103"/>
      <c r="AJ22" s="103"/>
      <c r="AO22" s="103"/>
      <c r="AT22" s="103"/>
      <c r="AY22" s="103"/>
      <c r="BD22" s="103"/>
      <c r="BI22" s="103"/>
    </row>
    <row r="23" spans="1:75" ht="15.75" x14ac:dyDescent="0.25">
      <c r="A23" s="47"/>
      <c r="B23" s="94"/>
      <c r="C23" s="94"/>
      <c r="D23" s="94"/>
      <c r="E23" s="94"/>
      <c r="F23" s="99"/>
      <c r="G23" s="99"/>
      <c r="I23" s="94"/>
      <c r="J23" s="99"/>
      <c r="K23" s="99"/>
      <c r="P23" s="99"/>
      <c r="U23" s="99"/>
      <c r="Z23" s="99"/>
      <c r="AE23" s="99"/>
      <c r="AJ23" s="99"/>
      <c r="AO23" s="99"/>
      <c r="AT23" s="99"/>
      <c r="AY23" s="99"/>
      <c r="BD23" s="99"/>
      <c r="BI23" s="99"/>
    </row>
    <row r="24" spans="1:75" ht="15.75" x14ac:dyDescent="0.25">
      <c r="A24" s="47"/>
      <c r="B24" s="94"/>
      <c r="C24" s="94"/>
      <c r="D24" s="94"/>
      <c r="E24" s="166"/>
      <c r="F24" s="166"/>
      <c r="G24" s="101"/>
      <c r="I24" s="94"/>
      <c r="J24" s="99"/>
      <c r="K24" s="101"/>
      <c r="P24" s="101"/>
      <c r="U24" s="101"/>
      <c r="Z24" s="101"/>
      <c r="AE24" s="101"/>
      <c r="AJ24" s="101"/>
      <c r="AO24" s="101"/>
      <c r="AT24" s="101"/>
      <c r="AY24" s="101"/>
      <c r="BD24" s="101"/>
      <c r="BI24" s="101"/>
    </row>
    <row r="25" spans="1:75" ht="15.75" x14ac:dyDescent="0.25">
      <c r="A25" s="47"/>
      <c r="B25" s="94"/>
      <c r="C25" s="94"/>
      <c r="D25" s="94"/>
      <c r="E25" s="94"/>
      <c r="F25" s="99"/>
      <c r="G25" s="99"/>
      <c r="I25" s="94"/>
      <c r="J25" s="99"/>
      <c r="K25" s="99"/>
      <c r="P25" s="99"/>
      <c r="U25" s="99"/>
      <c r="Z25" s="99"/>
      <c r="AE25" s="99"/>
      <c r="AJ25" s="99"/>
      <c r="AO25" s="99"/>
      <c r="AT25" s="99"/>
      <c r="AY25" s="99"/>
      <c r="BD25" s="99"/>
      <c r="BI25" s="99"/>
    </row>
    <row r="26" spans="1:75" ht="15.75" x14ac:dyDescent="0.25">
      <c r="A26" s="47"/>
      <c r="B26" s="94"/>
      <c r="C26" s="94"/>
      <c r="D26" s="94"/>
      <c r="E26" s="94"/>
      <c r="F26" s="99"/>
      <c r="G26" s="99"/>
      <c r="I26" s="94"/>
      <c r="J26" s="99"/>
      <c r="K26" s="99"/>
      <c r="P26" s="99"/>
      <c r="U26" s="99"/>
      <c r="Z26" s="99"/>
      <c r="AE26" s="99"/>
      <c r="AJ26" s="99"/>
      <c r="AO26" s="99"/>
      <c r="AT26" s="99"/>
      <c r="AY26" s="99"/>
      <c r="BD26" s="99"/>
      <c r="BI26" s="99"/>
    </row>
    <row r="27" spans="1:75" ht="15.75" x14ac:dyDescent="0.25">
      <c r="A27" s="47"/>
      <c r="B27" s="94"/>
      <c r="C27" s="94"/>
      <c r="D27" s="94"/>
      <c r="E27" s="94"/>
      <c r="F27" s="99"/>
      <c r="G27" s="99"/>
      <c r="I27" s="94"/>
      <c r="J27" s="99"/>
      <c r="K27" s="99"/>
      <c r="P27" s="99"/>
      <c r="U27" s="99"/>
      <c r="Z27" s="99"/>
      <c r="AE27" s="99"/>
      <c r="AJ27" s="99"/>
      <c r="AO27" s="99"/>
      <c r="AT27" s="99"/>
      <c r="AY27" s="99"/>
      <c r="BD27" s="99"/>
      <c r="BI27" s="99"/>
    </row>
    <row r="28" spans="1:75" ht="15.75" x14ac:dyDescent="0.25">
      <c r="A28" s="47"/>
      <c r="B28" s="94"/>
      <c r="C28" s="94"/>
      <c r="D28" s="94"/>
      <c r="E28" s="94"/>
      <c r="F28" s="99"/>
      <c r="G28" s="99"/>
      <c r="I28" s="94"/>
      <c r="J28" s="99"/>
      <c r="K28" s="99"/>
      <c r="P28" s="99"/>
      <c r="U28" s="99"/>
      <c r="Z28" s="99"/>
      <c r="AE28" s="99"/>
      <c r="AJ28" s="99"/>
      <c r="AO28" s="99"/>
      <c r="AT28" s="99"/>
      <c r="AY28" s="99"/>
      <c r="BD28" s="99"/>
      <c r="BI28" s="99"/>
    </row>
    <row r="29" spans="1:75" ht="15.75" x14ac:dyDescent="0.25">
      <c r="A29" s="47"/>
      <c r="B29" s="94"/>
      <c r="C29" s="94"/>
      <c r="D29" s="94"/>
      <c r="E29" s="94"/>
      <c r="F29" s="99"/>
      <c r="G29" s="99"/>
      <c r="I29" s="94"/>
      <c r="J29" s="99"/>
      <c r="K29" s="99"/>
      <c r="P29" s="99"/>
      <c r="U29" s="99"/>
      <c r="Z29" s="99"/>
      <c r="AE29" s="99"/>
      <c r="AJ29" s="99"/>
      <c r="AO29" s="99"/>
      <c r="AT29" s="99"/>
      <c r="AY29" s="99"/>
      <c r="BD29" s="99"/>
      <c r="BI29" s="99"/>
    </row>
    <row r="30" spans="1:75" ht="15.75" x14ac:dyDescent="0.25">
      <c r="A30" s="47"/>
      <c r="B30" s="94"/>
      <c r="C30" s="94"/>
      <c r="D30" s="94"/>
      <c r="E30" s="94"/>
      <c r="F30" s="99"/>
      <c r="G30" s="99"/>
      <c r="I30" s="94"/>
      <c r="J30" s="99"/>
      <c r="K30" s="99"/>
      <c r="P30" s="99"/>
      <c r="U30" s="99"/>
      <c r="Z30" s="99"/>
      <c r="AE30" s="99"/>
      <c r="AJ30" s="99"/>
      <c r="AO30" s="99"/>
      <c r="AT30" s="99"/>
      <c r="AY30" s="99"/>
      <c r="BD30" s="99"/>
      <c r="BI30" s="99"/>
    </row>
    <row r="31" spans="1:75" ht="15.75" x14ac:dyDescent="0.25">
      <c r="A31" s="47"/>
      <c r="B31" s="94"/>
      <c r="C31" s="94"/>
      <c r="D31" s="94"/>
      <c r="E31" s="94"/>
      <c r="F31" s="99"/>
      <c r="G31" s="99"/>
      <c r="I31" s="94"/>
      <c r="J31" s="99"/>
      <c r="K31" s="99"/>
      <c r="P31" s="99"/>
      <c r="U31" s="99"/>
      <c r="Z31" s="99"/>
      <c r="AE31" s="99"/>
      <c r="AJ31" s="99"/>
      <c r="AO31" s="99"/>
      <c r="AT31" s="99"/>
      <c r="AY31" s="99"/>
      <c r="BD31" s="99"/>
      <c r="BI31" s="99"/>
    </row>
    <row r="32" spans="1:75" ht="15.75" x14ac:dyDescent="0.25">
      <c r="A32" s="47"/>
      <c r="B32" s="94"/>
      <c r="C32" s="94"/>
      <c r="D32" s="94"/>
      <c r="E32" s="94"/>
      <c r="F32" s="99"/>
      <c r="G32" s="99"/>
      <c r="I32" s="94"/>
      <c r="J32" s="99"/>
      <c r="K32" s="99"/>
      <c r="P32" s="99"/>
      <c r="U32" s="99"/>
      <c r="Z32" s="99"/>
      <c r="AE32" s="99"/>
      <c r="AJ32" s="99"/>
      <c r="AO32" s="99"/>
      <c r="AT32" s="99"/>
      <c r="AY32" s="99"/>
      <c r="BD32" s="99"/>
      <c r="BI32" s="99"/>
    </row>
    <row r="33" spans="1:61" ht="15.75" x14ac:dyDescent="0.25">
      <c r="A33" s="47"/>
      <c r="B33" s="94"/>
      <c r="C33" s="94"/>
      <c r="D33" s="94"/>
      <c r="E33" s="94"/>
      <c r="F33" s="99"/>
      <c r="G33" s="99"/>
      <c r="I33" s="94"/>
      <c r="J33" s="99"/>
      <c r="K33" s="99"/>
      <c r="P33" s="99"/>
      <c r="U33" s="99"/>
      <c r="Z33" s="99"/>
      <c r="AE33" s="99"/>
      <c r="AJ33" s="99"/>
      <c r="AO33" s="99"/>
      <c r="AT33" s="99"/>
      <c r="AY33" s="99"/>
      <c r="BD33" s="99"/>
      <c r="BI33" s="99"/>
    </row>
    <row r="34" spans="1:61" ht="15.75" x14ac:dyDescent="0.25">
      <c r="A34" s="47"/>
      <c r="B34" s="94"/>
      <c r="C34" s="94"/>
      <c r="D34" s="94"/>
      <c r="E34" s="94"/>
      <c r="F34" s="99"/>
      <c r="G34" s="99"/>
      <c r="I34" s="94"/>
      <c r="J34" s="99"/>
      <c r="K34" s="99"/>
      <c r="P34" s="99"/>
      <c r="U34" s="99"/>
      <c r="Z34" s="99"/>
      <c r="AE34" s="99"/>
      <c r="AJ34" s="99"/>
      <c r="AO34" s="99"/>
      <c r="AT34" s="99"/>
      <c r="AY34" s="99"/>
      <c r="BD34" s="99"/>
      <c r="BI34" s="99"/>
    </row>
    <row r="35" spans="1:61" ht="15.75" x14ac:dyDescent="0.25">
      <c r="A35" s="47"/>
      <c r="B35" s="94"/>
      <c r="C35" s="94"/>
      <c r="D35" s="94"/>
      <c r="E35" s="94"/>
      <c r="F35" s="99"/>
      <c r="G35" s="99"/>
      <c r="I35" s="94"/>
      <c r="J35" s="99"/>
      <c r="K35" s="99"/>
      <c r="P35" s="99"/>
      <c r="U35" s="99"/>
      <c r="Z35" s="99"/>
      <c r="AE35" s="99"/>
      <c r="AJ35" s="99"/>
      <c r="AO35" s="99"/>
      <c r="AT35" s="99"/>
      <c r="AY35" s="99"/>
      <c r="BD35" s="99"/>
      <c r="BI35" s="99"/>
    </row>
    <row r="36" spans="1:61" ht="15.75" x14ac:dyDescent="0.25">
      <c r="A36" s="47"/>
      <c r="B36" s="94"/>
      <c r="C36" s="94"/>
      <c r="D36" s="94"/>
      <c r="E36" s="94"/>
      <c r="F36" s="99"/>
      <c r="G36" s="99"/>
      <c r="I36" s="94"/>
      <c r="J36" s="99"/>
      <c r="K36" s="99"/>
      <c r="P36" s="99"/>
      <c r="U36" s="99"/>
      <c r="Z36" s="99"/>
      <c r="AE36" s="99"/>
      <c r="AJ36" s="99"/>
      <c r="AO36" s="99"/>
      <c r="AT36" s="99"/>
      <c r="AY36" s="99"/>
      <c r="BD36" s="99"/>
      <c r="BI36" s="99"/>
    </row>
    <row r="37" spans="1:61" ht="15.75" x14ac:dyDescent="0.25">
      <c r="A37" s="47"/>
      <c r="B37" s="94"/>
      <c r="C37" s="94"/>
      <c r="D37" s="94"/>
      <c r="E37" s="94"/>
      <c r="F37" s="99"/>
      <c r="G37" s="99"/>
      <c r="I37" s="94"/>
      <c r="J37" s="99"/>
      <c r="K37" s="99"/>
      <c r="P37" s="99"/>
      <c r="U37" s="99"/>
      <c r="Z37" s="99"/>
      <c r="AE37" s="99"/>
      <c r="AJ37" s="99"/>
      <c r="AO37" s="99"/>
      <c r="AT37" s="99"/>
      <c r="AY37" s="99"/>
      <c r="BD37" s="99"/>
      <c r="BI37" s="99"/>
    </row>
    <row r="38" spans="1:61" ht="15.75" x14ac:dyDescent="0.25">
      <c r="A38" s="47"/>
      <c r="B38" s="94"/>
      <c r="C38" s="94"/>
      <c r="D38" s="94"/>
      <c r="E38" s="94"/>
      <c r="F38" s="99"/>
      <c r="G38" s="99"/>
      <c r="I38" s="94"/>
      <c r="J38" s="99"/>
      <c r="K38" s="99"/>
      <c r="P38" s="99"/>
      <c r="U38" s="99"/>
      <c r="Z38" s="99"/>
      <c r="AE38" s="99"/>
      <c r="AJ38" s="99"/>
      <c r="AO38" s="99"/>
      <c r="AT38" s="99"/>
      <c r="AY38" s="99"/>
      <c r="BD38" s="99"/>
      <c r="BI38" s="99"/>
    </row>
    <row r="39" spans="1:61" ht="15.75" x14ac:dyDescent="0.25">
      <c r="A39" s="47"/>
      <c r="B39" s="94"/>
      <c r="C39" s="94"/>
      <c r="D39" s="94"/>
      <c r="E39" s="94"/>
      <c r="F39" s="99"/>
      <c r="G39" s="99"/>
      <c r="I39" s="94"/>
      <c r="J39" s="99"/>
      <c r="K39" s="99"/>
      <c r="P39" s="99"/>
      <c r="U39" s="99"/>
      <c r="Z39" s="99"/>
      <c r="AE39" s="99"/>
      <c r="AJ39" s="99"/>
      <c r="AO39" s="99"/>
      <c r="AT39" s="99"/>
      <c r="AY39" s="99"/>
      <c r="BD39" s="99"/>
      <c r="BI39" s="99"/>
    </row>
    <row r="40" spans="1:61" ht="15.75" x14ac:dyDescent="0.25">
      <c r="A40" s="47"/>
      <c r="B40" s="94"/>
      <c r="C40" s="94"/>
      <c r="D40" s="94"/>
      <c r="E40" s="94"/>
      <c r="F40" s="99"/>
      <c r="G40" s="99"/>
      <c r="I40" s="94"/>
      <c r="J40" s="99"/>
      <c r="K40" s="99"/>
      <c r="P40" s="99"/>
      <c r="U40" s="99"/>
      <c r="Z40" s="99"/>
      <c r="AE40" s="99"/>
      <c r="AJ40" s="99"/>
      <c r="AO40" s="99"/>
      <c r="AT40" s="99"/>
      <c r="AY40" s="99"/>
      <c r="BD40" s="99"/>
      <c r="BI40" s="99"/>
    </row>
    <row r="41" spans="1:61" ht="15.75" x14ac:dyDescent="0.25">
      <c r="A41" s="47"/>
      <c r="B41" s="94"/>
      <c r="C41" s="94"/>
      <c r="D41" s="94"/>
      <c r="E41" s="94"/>
      <c r="F41" s="99"/>
      <c r="G41" s="99"/>
      <c r="I41" s="94"/>
      <c r="J41" s="99"/>
      <c r="K41" s="99"/>
      <c r="P41" s="99"/>
      <c r="U41" s="99"/>
      <c r="Z41" s="99"/>
      <c r="AE41" s="99"/>
      <c r="AJ41" s="99"/>
      <c r="AO41" s="99"/>
      <c r="AT41" s="99"/>
      <c r="AY41" s="99"/>
      <c r="BD41" s="99"/>
      <c r="BI41" s="99"/>
    </row>
    <row r="42" spans="1:61" ht="15.75" x14ac:dyDescent="0.25">
      <c r="A42" s="47"/>
      <c r="B42" s="94"/>
      <c r="C42" s="94"/>
      <c r="D42" s="94"/>
      <c r="E42" s="94"/>
      <c r="F42" s="99"/>
      <c r="G42" s="99"/>
      <c r="I42" s="94"/>
      <c r="J42" s="99"/>
      <c r="K42" s="99"/>
      <c r="P42" s="99"/>
      <c r="U42" s="99"/>
      <c r="Z42" s="99"/>
      <c r="AE42" s="99"/>
      <c r="AJ42" s="99"/>
      <c r="AO42" s="99"/>
      <c r="AT42" s="99"/>
      <c r="AY42" s="99"/>
      <c r="BD42" s="99"/>
      <c r="BI42" s="99"/>
    </row>
    <row r="43" spans="1:61" ht="15.75" x14ac:dyDescent="0.25">
      <c r="A43" s="47"/>
      <c r="B43" s="94"/>
      <c r="C43" s="94"/>
      <c r="D43" s="94"/>
      <c r="E43" s="94"/>
      <c r="F43" s="99"/>
      <c r="G43" s="99"/>
      <c r="I43" s="94"/>
      <c r="J43" s="99"/>
      <c r="K43" s="99"/>
      <c r="P43" s="99"/>
      <c r="U43" s="99"/>
      <c r="Z43" s="99"/>
      <c r="AE43" s="99"/>
      <c r="AJ43" s="99"/>
      <c r="AO43" s="99"/>
      <c r="AT43" s="99"/>
      <c r="AY43" s="99"/>
      <c r="BD43" s="99"/>
      <c r="BI43" s="99"/>
    </row>
    <row r="44" spans="1:61" ht="15.75" x14ac:dyDescent="0.25">
      <c r="A44" s="47"/>
      <c r="B44" s="94"/>
      <c r="C44" s="94"/>
      <c r="D44" s="94"/>
      <c r="E44" s="94"/>
      <c r="F44" s="99"/>
      <c r="G44" s="99"/>
      <c r="I44" s="94"/>
      <c r="J44" s="99"/>
      <c r="K44" s="99"/>
      <c r="P44" s="99"/>
      <c r="U44" s="99"/>
      <c r="Z44" s="99"/>
      <c r="AE44" s="99"/>
      <c r="AJ44" s="99"/>
      <c r="AO44" s="99"/>
      <c r="AT44" s="99"/>
      <c r="AY44" s="99"/>
      <c r="BD44" s="99"/>
      <c r="BI44" s="99"/>
    </row>
    <row r="45" spans="1:61" ht="15.75" x14ac:dyDescent="0.25">
      <c r="A45" s="47"/>
      <c r="B45" s="94"/>
      <c r="C45" s="94"/>
      <c r="D45" s="94"/>
      <c r="E45" s="94"/>
      <c r="F45" s="99"/>
      <c r="G45" s="99"/>
      <c r="I45" s="94"/>
      <c r="J45" s="99"/>
      <c r="K45" s="99"/>
      <c r="P45" s="99"/>
      <c r="U45" s="99"/>
      <c r="Z45" s="99"/>
      <c r="AE45" s="99"/>
      <c r="AJ45" s="99"/>
      <c r="AO45" s="99"/>
      <c r="AT45" s="99"/>
      <c r="AY45" s="99"/>
      <c r="BD45" s="99"/>
      <c r="BI45" s="99"/>
    </row>
    <row r="46" spans="1:61" ht="15.75" x14ac:dyDescent="0.25">
      <c r="A46" s="47"/>
      <c r="B46" s="94"/>
      <c r="C46" s="94"/>
      <c r="D46" s="94"/>
      <c r="E46" s="94"/>
      <c r="F46" s="99"/>
      <c r="G46" s="99"/>
      <c r="I46" s="94"/>
      <c r="J46" s="99"/>
      <c r="K46" s="99"/>
      <c r="P46" s="99"/>
      <c r="U46" s="99"/>
      <c r="Z46" s="99"/>
      <c r="AE46" s="99"/>
      <c r="AJ46" s="99"/>
      <c r="AO46" s="99"/>
      <c r="AT46" s="99"/>
      <c r="AY46" s="99"/>
      <c r="BD46" s="99"/>
      <c r="BI46" s="99"/>
    </row>
    <row r="47" spans="1:61" ht="15.75" x14ac:dyDescent="0.25">
      <c r="A47" s="47"/>
      <c r="B47" s="94"/>
      <c r="C47" s="94"/>
      <c r="D47" s="94"/>
      <c r="E47" s="94"/>
      <c r="F47" s="99"/>
      <c r="G47" s="99"/>
      <c r="I47" s="94"/>
      <c r="J47" s="99"/>
      <c r="K47" s="99"/>
      <c r="P47" s="99"/>
      <c r="U47" s="99"/>
      <c r="Z47" s="99"/>
      <c r="AE47" s="99"/>
      <c r="AJ47" s="99"/>
      <c r="AO47" s="99"/>
      <c r="AT47" s="99"/>
      <c r="AY47" s="99"/>
      <c r="BD47" s="99"/>
      <c r="BI47" s="99"/>
    </row>
    <row r="48" spans="1:61" ht="15.75" x14ac:dyDescent="0.25">
      <c r="A48" s="47"/>
      <c r="B48" s="94"/>
      <c r="C48" s="94"/>
      <c r="D48" s="94"/>
      <c r="E48" s="94"/>
      <c r="F48" s="99"/>
      <c r="G48" s="99"/>
      <c r="I48" s="94"/>
      <c r="J48" s="99"/>
      <c r="K48" s="99"/>
      <c r="P48" s="99"/>
      <c r="U48" s="99"/>
      <c r="Z48" s="99"/>
      <c r="AE48" s="99"/>
      <c r="AJ48" s="99"/>
      <c r="AO48" s="99"/>
      <c r="AT48" s="99"/>
      <c r="AY48" s="99"/>
      <c r="BD48" s="99"/>
      <c r="BI48" s="99"/>
    </row>
    <row r="49" spans="1:61" ht="15.75" x14ac:dyDescent="0.25">
      <c r="A49" s="47"/>
      <c r="B49" s="94"/>
      <c r="C49" s="94"/>
      <c r="D49" s="94"/>
      <c r="E49" s="94"/>
      <c r="F49" s="99"/>
      <c r="G49" s="99"/>
      <c r="I49" s="94"/>
      <c r="J49" s="99"/>
      <c r="K49" s="99"/>
      <c r="P49" s="99"/>
      <c r="U49" s="99"/>
      <c r="Z49" s="99"/>
      <c r="AE49" s="99"/>
      <c r="AJ49" s="99"/>
      <c r="AO49" s="99"/>
      <c r="AT49" s="99"/>
      <c r="AY49" s="99"/>
      <c r="BD49" s="99"/>
      <c r="BI49" s="99"/>
    </row>
    <row r="50" spans="1:61" ht="15.75" x14ac:dyDescent="0.25">
      <c r="A50" s="47"/>
      <c r="B50" s="94"/>
      <c r="C50" s="94"/>
      <c r="D50" s="94"/>
      <c r="E50" s="94"/>
      <c r="F50" s="99"/>
      <c r="G50" s="99"/>
      <c r="I50" s="94"/>
      <c r="J50" s="99"/>
      <c r="K50" s="99"/>
      <c r="P50" s="99"/>
      <c r="U50" s="99"/>
      <c r="Z50" s="99"/>
      <c r="AE50" s="99"/>
      <c r="AJ50" s="99"/>
      <c r="AO50" s="99"/>
      <c r="AT50" s="99"/>
      <c r="AY50" s="99"/>
      <c r="BD50" s="99"/>
      <c r="BI50" s="99"/>
    </row>
    <row r="51" spans="1:61" ht="15.75" x14ac:dyDescent="0.25">
      <c r="A51" s="47"/>
      <c r="B51" s="94"/>
      <c r="C51" s="94"/>
      <c r="D51" s="94"/>
      <c r="E51" s="94"/>
      <c r="F51" s="99"/>
      <c r="G51" s="99"/>
      <c r="I51" s="94"/>
      <c r="J51" s="99"/>
      <c r="K51" s="99"/>
      <c r="P51" s="99"/>
      <c r="U51" s="99"/>
      <c r="Z51" s="99"/>
      <c r="AE51" s="99"/>
      <c r="AJ51" s="99"/>
      <c r="AO51" s="99"/>
      <c r="AT51" s="99"/>
      <c r="AY51" s="99"/>
      <c r="BD51" s="99"/>
      <c r="BI51" s="99"/>
    </row>
    <row r="52" spans="1:61" ht="15.75" x14ac:dyDescent="0.25">
      <c r="A52" s="47"/>
      <c r="B52" s="94"/>
      <c r="C52" s="94"/>
      <c r="D52" s="94"/>
      <c r="E52" s="94"/>
      <c r="F52" s="99"/>
      <c r="G52" s="99"/>
      <c r="I52" s="94"/>
      <c r="J52" s="99"/>
      <c r="K52" s="99"/>
      <c r="P52" s="99"/>
      <c r="U52" s="99"/>
      <c r="Z52" s="99"/>
      <c r="AE52" s="99"/>
      <c r="AJ52" s="99"/>
      <c r="AO52" s="99"/>
      <c r="AT52" s="99"/>
      <c r="AY52" s="99"/>
      <c r="BD52" s="99"/>
      <c r="BI52" s="99"/>
    </row>
    <row r="53" spans="1:61" ht="15.75" x14ac:dyDescent="0.25">
      <c r="A53" s="47"/>
      <c r="B53" s="94"/>
      <c r="C53" s="94"/>
      <c r="D53" s="94"/>
      <c r="E53" s="94"/>
      <c r="F53" s="99"/>
      <c r="G53" s="99"/>
      <c r="I53" s="94"/>
      <c r="J53" s="99"/>
      <c r="K53" s="99"/>
      <c r="P53" s="99"/>
      <c r="U53" s="99"/>
      <c r="Z53" s="99"/>
      <c r="AE53" s="99"/>
      <c r="AJ53" s="99"/>
      <c r="AO53" s="99"/>
      <c r="AT53" s="99"/>
      <c r="AY53" s="99"/>
      <c r="BD53" s="99"/>
      <c r="BI53" s="99"/>
    </row>
    <row r="54" spans="1:61" ht="15.75" x14ac:dyDescent="0.25">
      <c r="A54" s="47"/>
      <c r="B54" s="94"/>
      <c r="C54" s="94"/>
      <c r="D54" s="94"/>
      <c r="E54" s="94"/>
      <c r="F54" s="99"/>
      <c r="G54" s="99"/>
      <c r="I54" s="94"/>
      <c r="J54" s="99"/>
      <c r="K54" s="99"/>
      <c r="P54" s="99"/>
      <c r="U54" s="99"/>
      <c r="Z54" s="99"/>
      <c r="AE54" s="99"/>
      <c r="AJ54" s="99"/>
      <c r="AO54" s="99"/>
      <c r="AT54" s="99"/>
      <c r="AY54" s="99"/>
      <c r="BD54" s="99"/>
      <c r="BI54" s="99"/>
    </row>
    <row r="55" spans="1:61" ht="15.75" x14ac:dyDescent="0.25">
      <c r="A55" s="47"/>
      <c r="B55" s="94"/>
      <c r="C55" s="94"/>
      <c r="D55" s="94"/>
      <c r="E55" s="94"/>
      <c r="F55" s="99"/>
      <c r="G55" s="99"/>
      <c r="I55" s="94"/>
      <c r="J55" s="99"/>
      <c r="K55" s="99"/>
      <c r="P55" s="99"/>
      <c r="U55" s="99"/>
      <c r="Z55" s="99"/>
      <c r="AE55" s="99"/>
      <c r="AJ55" s="99"/>
      <c r="AO55" s="99"/>
      <c r="AT55" s="99"/>
      <c r="AY55" s="99"/>
      <c r="BD55" s="99"/>
      <c r="BI55" s="99"/>
    </row>
    <row r="56" spans="1:61" ht="15.75" x14ac:dyDescent="0.25">
      <c r="A56" s="47"/>
      <c r="B56" s="94"/>
      <c r="C56" s="94"/>
      <c r="D56" s="94"/>
      <c r="E56" s="94"/>
      <c r="F56" s="99"/>
      <c r="G56" s="99"/>
      <c r="I56" s="94"/>
      <c r="J56" s="99"/>
      <c r="K56" s="99"/>
      <c r="P56" s="99"/>
      <c r="U56" s="99"/>
      <c r="Z56" s="99"/>
      <c r="AE56" s="99"/>
      <c r="AJ56" s="99"/>
      <c r="AO56" s="99"/>
      <c r="AT56" s="99"/>
      <c r="AY56" s="99"/>
      <c r="BD56" s="99"/>
      <c r="BI56" s="99"/>
    </row>
    <row r="57" spans="1:61" ht="15.75" x14ac:dyDescent="0.25">
      <c r="A57" s="47"/>
      <c r="B57" s="94"/>
      <c r="C57" s="94"/>
      <c r="D57" s="94"/>
      <c r="E57" s="94"/>
      <c r="F57" s="99"/>
      <c r="G57" s="99"/>
      <c r="I57" s="94"/>
      <c r="J57" s="99"/>
      <c r="K57" s="99"/>
      <c r="P57" s="99"/>
      <c r="U57" s="99"/>
      <c r="Z57" s="99"/>
      <c r="AE57" s="99"/>
      <c r="AJ57" s="99"/>
      <c r="AO57" s="99"/>
      <c r="AT57" s="99"/>
      <c r="AY57" s="99"/>
      <c r="BD57" s="99"/>
      <c r="BI57" s="99"/>
    </row>
    <row r="58" spans="1:61" ht="15.75" x14ac:dyDescent="0.25">
      <c r="A58" s="47"/>
      <c r="B58" s="94"/>
      <c r="C58" s="94"/>
      <c r="D58" s="94"/>
      <c r="E58" s="94"/>
      <c r="F58" s="99"/>
      <c r="G58" s="99"/>
      <c r="I58" s="94"/>
      <c r="J58" s="99"/>
      <c r="K58" s="99"/>
      <c r="P58" s="99"/>
      <c r="U58" s="99"/>
      <c r="Z58" s="99"/>
      <c r="AE58" s="99"/>
      <c r="AJ58" s="99"/>
      <c r="AO58" s="99"/>
      <c r="AT58" s="99"/>
      <c r="AY58" s="99"/>
      <c r="BD58" s="99"/>
      <c r="BI58" s="99"/>
    </row>
    <row r="59" spans="1:61" ht="15.75" x14ac:dyDescent="0.25">
      <c r="A59" s="47"/>
      <c r="B59" s="94"/>
      <c r="C59" s="94"/>
      <c r="D59" s="94"/>
      <c r="E59" s="94"/>
      <c r="F59" s="99"/>
      <c r="G59" s="99"/>
      <c r="I59" s="94"/>
      <c r="J59" s="99"/>
      <c r="K59" s="99"/>
      <c r="P59" s="99"/>
      <c r="U59" s="99"/>
      <c r="Z59" s="99"/>
      <c r="AE59" s="99"/>
      <c r="AJ59" s="99"/>
      <c r="AO59" s="99"/>
      <c r="AT59" s="99"/>
      <c r="AY59" s="99"/>
      <c r="BD59" s="99"/>
      <c r="BI59" s="99"/>
    </row>
    <row r="60" spans="1:61" ht="15.75" x14ac:dyDescent="0.25">
      <c r="A60" s="47"/>
      <c r="B60" s="94"/>
      <c r="C60" s="94"/>
      <c r="D60" s="94"/>
      <c r="E60" s="94"/>
      <c r="F60" s="99"/>
      <c r="G60" s="99"/>
      <c r="I60" s="94"/>
      <c r="J60" s="99"/>
      <c r="K60" s="99"/>
      <c r="P60" s="99"/>
      <c r="U60" s="99"/>
      <c r="Z60" s="99"/>
      <c r="AE60" s="99"/>
      <c r="AJ60" s="99"/>
      <c r="AO60" s="99"/>
      <c r="AT60" s="99"/>
      <c r="AY60" s="99"/>
      <c r="BD60" s="99"/>
      <c r="BI60" s="99"/>
    </row>
    <row r="61" spans="1:61" ht="15.75" x14ac:dyDescent="0.25">
      <c r="A61" s="47"/>
      <c r="B61" s="94"/>
      <c r="C61" s="94"/>
      <c r="D61" s="94"/>
      <c r="E61" s="94"/>
      <c r="F61" s="99"/>
      <c r="G61" s="99"/>
      <c r="I61" s="94"/>
      <c r="J61" s="99"/>
      <c r="K61" s="99"/>
      <c r="P61" s="99"/>
      <c r="U61" s="99"/>
      <c r="Z61" s="99"/>
      <c r="AE61" s="99"/>
      <c r="AJ61" s="99"/>
      <c r="AO61" s="99"/>
      <c r="AT61" s="99"/>
      <c r="AY61" s="99"/>
      <c r="BD61" s="99"/>
      <c r="BI61" s="99"/>
    </row>
    <row r="62" spans="1:61" ht="15.75" x14ac:dyDescent="0.25">
      <c r="A62" s="47"/>
      <c r="B62" s="94"/>
      <c r="C62" s="94"/>
      <c r="D62" s="94"/>
      <c r="E62" s="94"/>
      <c r="F62" s="99"/>
      <c r="G62" s="99"/>
      <c r="I62" s="94"/>
      <c r="J62" s="99"/>
      <c r="K62" s="99"/>
      <c r="P62" s="99"/>
      <c r="U62" s="99"/>
      <c r="Z62" s="99"/>
      <c r="AE62" s="99"/>
      <c r="AJ62" s="99"/>
      <c r="AO62" s="99"/>
      <c r="AT62" s="99"/>
      <c r="AY62" s="99"/>
      <c r="BD62" s="99"/>
      <c r="BI62" s="99"/>
    </row>
    <row r="63" spans="1:61" ht="15.75" x14ac:dyDescent="0.25">
      <c r="A63" s="47"/>
      <c r="B63" s="94"/>
      <c r="C63" s="94"/>
      <c r="D63" s="94"/>
      <c r="E63" s="94"/>
      <c r="F63" s="99"/>
      <c r="G63" s="99"/>
      <c r="I63" s="94"/>
      <c r="J63" s="99"/>
      <c r="K63" s="99"/>
      <c r="P63" s="99"/>
      <c r="U63" s="99"/>
      <c r="Z63" s="99"/>
      <c r="AE63" s="99"/>
      <c r="AJ63" s="99"/>
      <c r="AO63" s="99"/>
      <c r="AT63" s="99"/>
      <c r="AY63" s="99"/>
      <c r="BD63" s="99"/>
      <c r="BI63" s="99"/>
    </row>
    <row r="64" spans="1:61" ht="15.75" x14ac:dyDescent="0.25">
      <c r="A64" s="47"/>
      <c r="B64" s="94"/>
      <c r="C64" s="94"/>
      <c r="D64" s="94"/>
      <c r="E64" s="94"/>
      <c r="F64" s="99"/>
      <c r="G64" s="99"/>
      <c r="I64" s="94"/>
      <c r="J64" s="99"/>
      <c r="K64" s="99"/>
      <c r="P64" s="99"/>
      <c r="U64" s="99"/>
      <c r="Z64" s="99"/>
      <c r="AE64" s="99"/>
      <c r="AJ64" s="99"/>
      <c r="AO64" s="99"/>
      <c r="AT64" s="99"/>
      <c r="AY64" s="99"/>
      <c r="BD64" s="99"/>
      <c r="BI64" s="99"/>
    </row>
    <row r="65" spans="1:61" ht="15.75" x14ac:dyDescent="0.25">
      <c r="A65" s="47"/>
      <c r="B65" s="94"/>
      <c r="C65" s="94"/>
      <c r="D65" s="94"/>
      <c r="E65" s="94"/>
      <c r="F65" s="99"/>
      <c r="G65" s="99"/>
      <c r="I65" s="94"/>
      <c r="J65" s="99"/>
      <c r="K65" s="99"/>
      <c r="P65" s="99"/>
      <c r="U65" s="99"/>
      <c r="Z65" s="99"/>
      <c r="AE65" s="99"/>
      <c r="AJ65" s="99"/>
      <c r="AO65" s="99"/>
      <c r="AT65" s="99"/>
      <c r="AY65" s="99"/>
      <c r="BD65" s="99"/>
      <c r="BI65" s="99"/>
    </row>
    <row r="66" spans="1:61" ht="15.75" x14ac:dyDescent="0.25">
      <c r="A66" s="47"/>
      <c r="B66" s="94"/>
      <c r="C66" s="94"/>
      <c r="D66" s="94"/>
      <c r="E66" s="94"/>
      <c r="F66" s="99"/>
      <c r="G66" s="99"/>
      <c r="I66" s="94"/>
      <c r="J66" s="99"/>
      <c r="K66" s="99"/>
      <c r="P66" s="99"/>
      <c r="U66" s="99"/>
      <c r="Z66" s="99"/>
      <c r="AE66" s="99"/>
      <c r="AJ66" s="99"/>
      <c r="AO66" s="99"/>
      <c r="AT66" s="99"/>
      <c r="AY66" s="99"/>
      <c r="BD66" s="99"/>
      <c r="BI66" s="99"/>
    </row>
    <row r="67" spans="1:61" ht="15.75" x14ac:dyDescent="0.25">
      <c r="A67" s="47"/>
      <c r="B67" s="94"/>
      <c r="C67" s="94"/>
      <c r="D67" s="94"/>
      <c r="E67" s="94"/>
      <c r="F67" s="99"/>
      <c r="G67" s="99"/>
      <c r="I67" s="94"/>
      <c r="J67" s="99"/>
      <c r="K67" s="99"/>
      <c r="P67" s="99"/>
      <c r="U67" s="99"/>
      <c r="Z67" s="99"/>
      <c r="AE67" s="99"/>
      <c r="AJ67" s="99"/>
      <c r="AO67" s="99"/>
      <c r="AT67" s="99"/>
      <c r="AY67" s="99"/>
      <c r="BD67" s="99"/>
      <c r="BI67" s="99"/>
    </row>
    <row r="68" spans="1:61" ht="15.75" x14ac:dyDescent="0.25">
      <c r="A68" s="47"/>
      <c r="B68" s="94"/>
      <c r="C68" s="94"/>
      <c r="D68" s="94"/>
      <c r="E68" s="94"/>
      <c r="F68" s="99"/>
      <c r="G68" s="99"/>
      <c r="I68" s="94"/>
      <c r="J68" s="99"/>
      <c r="K68" s="99"/>
      <c r="P68" s="99"/>
      <c r="U68" s="99"/>
      <c r="Z68" s="99"/>
      <c r="AE68" s="99"/>
      <c r="AJ68" s="99"/>
      <c r="AO68" s="99"/>
      <c r="AT68" s="99"/>
      <c r="AY68" s="99"/>
      <c r="BD68" s="99"/>
      <c r="BI68" s="99"/>
    </row>
    <row r="69" spans="1:61" ht="15.75" x14ac:dyDescent="0.25">
      <c r="A69" s="47"/>
      <c r="B69" s="94"/>
      <c r="C69" s="94"/>
      <c r="D69" s="94"/>
      <c r="E69" s="94"/>
      <c r="F69" s="99"/>
      <c r="G69" s="99"/>
      <c r="I69" s="94"/>
      <c r="J69" s="99"/>
      <c r="K69" s="99"/>
      <c r="P69" s="99"/>
      <c r="U69" s="99"/>
      <c r="Z69" s="99"/>
      <c r="AE69" s="99"/>
      <c r="AJ69" s="99"/>
      <c r="AO69" s="99"/>
      <c r="AT69" s="99"/>
      <c r="AY69" s="99"/>
      <c r="BD69" s="99"/>
      <c r="BI69" s="99"/>
    </row>
    <row r="70" spans="1:61" ht="15.75" x14ac:dyDescent="0.25">
      <c r="A70" s="47"/>
      <c r="B70" s="94"/>
      <c r="C70" s="94"/>
      <c r="D70" s="94"/>
      <c r="E70" s="94"/>
      <c r="F70" s="99"/>
      <c r="G70" s="99"/>
      <c r="I70" s="94"/>
      <c r="J70" s="99"/>
      <c r="K70" s="99"/>
      <c r="P70" s="99"/>
      <c r="U70" s="99"/>
      <c r="Z70" s="99"/>
      <c r="AE70" s="99"/>
      <c r="AJ70" s="99"/>
      <c r="AO70" s="99"/>
      <c r="AT70" s="99"/>
      <c r="AY70" s="99"/>
      <c r="BD70" s="99"/>
      <c r="BI70" s="99"/>
    </row>
    <row r="71" spans="1:61" ht="15.75" x14ac:dyDescent="0.25">
      <c r="A71" s="47"/>
      <c r="B71" s="94"/>
      <c r="C71" s="94"/>
      <c r="D71" s="94"/>
      <c r="E71" s="94"/>
      <c r="F71" s="99"/>
      <c r="G71" s="99"/>
      <c r="I71" s="94"/>
      <c r="J71" s="99"/>
      <c r="K71" s="99"/>
      <c r="P71" s="99"/>
      <c r="U71" s="99"/>
      <c r="Z71" s="99"/>
      <c r="AE71" s="99"/>
      <c r="AJ71" s="99"/>
      <c r="AO71" s="99"/>
      <c r="AT71" s="99"/>
      <c r="AY71" s="99"/>
      <c r="BD71" s="99"/>
      <c r="BI71" s="99"/>
    </row>
    <row r="72" spans="1:61" ht="15.75" x14ac:dyDescent="0.25">
      <c r="A72" s="47"/>
      <c r="B72" s="94"/>
      <c r="C72" s="94"/>
      <c r="D72" s="94"/>
      <c r="E72" s="94"/>
      <c r="F72" s="99"/>
      <c r="G72" s="99"/>
      <c r="I72" s="94"/>
      <c r="J72" s="99"/>
      <c r="K72" s="99"/>
      <c r="P72" s="99"/>
      <c r="U72" s="99"/>
      <c r="Z72" s="99"/>
      <c r="AE72" s="99"/>
      <c r="AJ72" s="99"/>
      <c r="AO72" s="99"/>
      <c r="AT72" s="99"/>
      <c r="AY72" s="99"/>
      <c r="BD72" s="99"/>
      <c r="BI72" s="99"/>
    </row>
    <row r="73" spans="1:61" ht="15.75" x14ac:dyDescent="0.25">
      <c r="A73" s="47"/>
      <c r="B73" s="94"/>
      <c r="C73" s="94"/>
      <c r="D73" s="94"/>
      <c r="E73" s="94"/>
      <c r="F73" s="99"/>
      <c r="G73" s="99"/>
      <c r="I73" s="94"/>
      <c r="J73" s="99"/>
      <c r="K73" s="99"/>
      <c r="P73" s="99"/>
      <c r="U73" s="99"/>
      <c r="Z73" s="99"/>
      <c r="AE73" s="99"/>
      <c r="AJ73" s="99"/>
      <c r="AO73" s="99"/>
      <c r="AT73" s="99"/>
      <c r="AY73" s="99"/>
      <c r="BD73" s="99"/>
      <c r="BI73" s="99"/>
    </row>
    <row r="74" spans="1:61" ht="15.75" x14ac:dyDescent="0.25">
      <c r="A74" s="47"/>
      <c r="B74" s="94"/>
      <c r="C74" s="94"/>
      <c r="D74" s="94"/>
      <c r="E74" s="94"/>
      <c r="F74" s="99"/>
      <c r="G74" s="99"/>
      <c r="I74" s="94"/>
      <c r="J74" s="99"/>
      <c r="K74" s="99"/>
      <c r="P74" s="99"/>
      <c r="U74" s="99"/>
      <c r="Z74" s="99"/>
      <c r="AE74" s="99"/>
      <c r="AJ74" s="99"/>
      <c r="AO74" s="99"/>
      <c r="AT74" s="99"/>
      <c r="AY74" s="99"/>
      <c r="BD74" s="99"/>
      <c r="BI74" s="99"/>
    </row>
    <row r="75" spans="1:61" ht="15.75" x14ac:dyDescent="0.25">
      <c r="A75" s="47"/>
      <c r="B75" s="94"/>
      <c r="C75" s="94"/>
      <c r="D75" s="94"/>
      <c r="E75" s="94"/>
      <c r="F75" s="99"/>
      <c r="G75" s="99"/>
      <c r="I75" s="94"/>
      <c r="J75" s="99"/>
      <c r="K75" s="99"/>
      <c r="P75" s="99"/>
      <c r="U75" s="99"/>
      <c r="Z75" s="99"/>
      <c r="AE75" s="99"/>
      <c r="AJ75" s="99"/>
      <c r="AO75" s="99"/>
      <c r="AT75" s="99"/>
      <c r="AY75" s="99"/>
      <c r="BD75" s="99"/>
      <c r="BI75" s="99"/>
    </row>
    <row r="76" spans="1:61" ht="15.75" x14ac:dyDescent="0.25">
      <c r="A76" s="47"/>
      <c r="B76" s="94"/>
      <c r="C76" s="94"/>
      <c r="D76" s="94"/>
      <c r="E76" s="94"/>
      <c r="F76" s="99"/>
      <c r="G76" s="99"/>
      <c r="I76" s="94"/>
      <c r="J76" s="99"/>
      <c r="K76" s="99"/>
      <c r="P76" s="99"/>
      <c r="U76" s="99"/>
      <c r="Z76" s="99"/>
      <c r="AE76" s="99"/>
      <c r="AJ76" s="99"/>
      <c r="AO76" s="99"/>
      <c r="AT76" s="99"/>
      <c r="AY76" s="99"/>
      <c r="BD76" s="99"/>
      <c r="BI76" s="99"/>
    </row>
    <row r="77" spans="1:61" ht="15.75" x14ac:dyDescent="0.25">
      <c r="A77" s="47"/>
      <c r="B77" s="94"/>
      <c r="C77" s="94"/>
      <c r="D77" s="94"/>
      <c r="E77" s="94"/>
      <c r="F77" s="99"/>
      <c r="G77" s="99"/>
      <c r="I77" s="94"/>
      <c r="J77" s="99"/>
      <c r="K77" s="99"/>
      <c r="P77" s="99"/>
      <c r="U77" s="99"/>
      <c r="Z77" s="99"/>
      <c r="AE77" s="99"/>
      <c r="AJ77" s="99"/>
      <c r="AO77" s="99"/>
      <c r="AT77" s="99"/>
      <c r="AY77" s="99"/>
      <c r="BD77" s="99"/>
      <c r="BI77" s="99"/>
    </row>
    <row r="78" spans="1:61" ht="15.75" x14ac:dyDescent="0.25">
      <c r="A78" s="47"/>
      <c r="B78" s="94"/>
      <c r="C78" s="94"/>
      <c r="D78" s="94"/>
      <c r="E78" s="94"/>
      <c r="F78" s="99"/>
      <c r="G78" s="99"/>
      <c r="I78" s="94"/>
      <c r="J78" s="99"/>
      <c r="K78" s="99"/>
      <c r="P78" s="99"/>
      <c r="U78" s="99"/>
      <c r="Z78" s="99"/>
      <c r="AE78" s="99"/>
      <c r="AJ78" s="99"/>
      <c r="AO78" s="99"/>
      <c r="AT78" s="99"/>
      <c r="AY78" s="99"/>
      <c r="BD78" s="99"/>
      <c r="BI78" s="99"/>
    </row>
    <row r="79" spans="1:61" ht="15.75" x14ac:dyDescent="0.25">
      <c r="A79" s="47"/>
      <c r="B79" s="94"/>
      <c r="C79" s="94"/>
      <c r="D79" s="94"/>
      <c r="E79" s="94"/>
      <c r="F79" s="99"/>
      <c r="G79" s="99"/>
      <c r="I79" s="94"/>
      <c r="J79" s="99"/>
      <c r="K79" s="99"/>
      <c r="P79" s="99"/>
      <c r="U79" s="99"/>
      <c r="Z79" s="99"/>
      <c r="AE79" s="99"/>
      <c r="AJ79" s="99"/>
      <c r="AO79" s="99"/>
      <c r="AT79" s="99"/>
      <c r="AY79" s="99"/>
      <c r="BD79" s="99"/>
      <c r="BI79" s="99"/>
    </row>
    <row r="80" spans="1:61" ht="15.75" x14ac:dyDescent="0.25">
      <c r="A80" s="47"/>
      <c r="B80" s="94"/>
      <c r="C80" s="94"/>
      <c r="D80" s="94"/>
      <c r="E80" s="94"/>
      <c r="F80" s="99"/>
      <c r="G80" s="99"/>
      <c r="I80" s="94"/>
      <c r="J80" s="99"/>
      <c r="K80" s="99"/>
      <c r="P80" s="99"/>
      <c r="U80" s="99"/>
      <c r="Z80" s="99"/>
      <c r="AE80" s="99"/>
      <c r="AJ80" s="99"/>
      <c r="AO80" s="99"/>
      <c r="AT80" s="99"/>
      <c r="AY80" s="99"/>
      <c r="BD80" s="99"/>
      <c r="BI80" s="99"/>
    </row>
    <row r="81" spans="1:61" ht="15.75" x14ac:dyDescent="0.25">
      <c r="A81" s="47"/>
      <c r="B81" s="94"/>
      <c r="C81" s="94"/>
      <c r="D81" s="94"/>
      <c r="E81" s="94"/>
      <c r="F81" s="99"/>
      <c r="G81" s="99"/>
      <c r="I81" s="94"/>
      <c r="J81" s="99"/>
      <c r="K81" s="99"/>
      <c r="P81" s="99"/>
      <c r="U81" s="99"/>
      <c r="Z81" s="99"/>
      <c r="AE81" s="99"/>
      <c r="AJ81" s="99"/>
      <c r="AO81" s="99"/>
      <c r="AT81" s="99"/>
      <c r="AY81" s="99"/>
      <c r="BD81" s="99"/>
      <c r="BI81" s="99"/>
    </row>
    <row r="82" spans="1:61" ht="15.75" x14ac:dyDescent="0.25">
      <c r="A82" s="47"/>
      <c r="B82" s="94"/>
      <c r="C82" s="94"/>
      <c r="D82" s="94"/>
      <c r="E82" s="94"/>
      <c r="F82" s="99"/>
      <c r="G82" s="99"/>
      <c r="I82" s="94"/>
      <c r="J82" s="99"/>
      <c r="K82" s="99"/>
      <c r="P82" s="99"/>
      <c r="U82" s="99"/>
      <c r="Z82" s="99"/>
      <c r="AE82" s="99"/>
      <c r="AJ82" s="99"/>
      <c r="AO82" s="99"/>
      <c r="AT82" s="99"/>
      <c r="AY82" s="99"/>
      <c r="BD82" s="99"/>
      <c r="BI82" s="99"/>
    </row>
    <row r="83" spans="1:61" ht="15.75" x14ac:dyDescent="0.25">
      <c r="A83" s="47"/>
      <c r="B83" s="94"/>
      <c r="C83" s="94"/>
      <c r="D83" s="94"/>
      <c r="E83" s="94"/>
      <c r="F83" s="99"/>
      <c r="G83" s="99"/>
      <c r="I83" s="94"/>
      <c r="J83" s="99"/>
      <c r="K83" s="99"/>
      <c r="P83" s="99"/>
      <c r="U83" s="99"/>
      <c r="Z83" s="99"/>
      <c r="AE83" s="99"/>
      <c r="AJ83" s="99"/>
      <c r="AO83" s="99"/>
      <c r="AT83" s="99"/>
      <c r="AY83" s="99"/>
      <c r="BD83" s="99"/>
      <c r="BI83" s="99"/>
    </row>
    <row r="84" spans="1:61" ht="15.75" x14ac:dyDescent="0.25">
      <c r="A84" s="47"/>
      <c r="B84" s="94"/>
      <c r="C84" s="94"/>
      <c r="D84" s="94"/>
      <c r="E84" s="94"/>
      <c r="F84" s="99"/>
      <c r="G84" s="99"/>
      <c r="I84" s="94"/>
      <c r="J84" s="99"/>
      <c r="K84" s="99"/>
      <c r="P84" s="99"/>
      <c r="U84" s="99"/>
      <c r="Z84" s="99"/>
      <c r="AE84" s="99"/>
      <c r="AJ84" s="99"/>
      <c r="AO84" s="99"/>
      <c r="AT84" s="99"/>
      <c r="AY84" s="99"/>
      <c r="BD84" s="99"/>
      <c r="BI84" s="99"/>
    </row>
    <row r="85" spans="1:61" ht="15.75" x14ac:dyDescent="0.25">
      <c r="A85" s="47"/>
      <c r="B85" s="94"/>
      <c r="C85" s="94"/>
      <c r="D85" s="94"/>
      <c r="E85" s="94"/>
      <c r="F85" s="99"/>
      <c r="G85" s="99"/>
      <c r="I85" s="94"/>
      <c r="J85" s="99"/>
      <c r="K85" s="99"/>
      <c r="P85" s="99"/>
      <c r="U85" s="99"/>
      <c r="Z85" s="99"/>
      <c r="AE85" s="99"/>
      <c r="AJ85" s="99"/>
      <c r="AO85" s="99"/>
      <c r="AT85" s="99"/>
      <c r="AY85" s="99"/>
      <c r="BD85" s="99"/>
      <c r="BI85" s="99"/>
    </row>
    <row r="86" spans="1:61" ht="15.75" x14ac:dyDescent="0.25">
      <c r="A86" s="47"/>
      <c r="B86" s="94"/>
      <c r="C86" s="94"/>
      <c r="D86" s="94"/>
      <c r="E86" s="94"/>
      <c r="F86" s="99"/>
      <c r="G86" s="99"/>
      <c r="I86" s="94"/>
      <c r="J86" s="99"/>
      <c r="K86" s="99"/>
      <c r="P86" s="99"/>
      <c r="U86" s="99"/>
      <c r="Z86" s="99"/>
      <c r="AE86" s="99"/>
      <c r="AJ86" s="99"/>
      <c r="AO86" s="99"/>
      <c r="AT86" s="99"/>
      <c r="AY86" s="99"/>
      <c r="BD86" s="99"/>
      <c r="BI86" s="99"/>
    </row>
    <row r="87" spans="1:61" ht="15.75" x14ac:dyDescent="0.25">
      <c r="A87" s="47"/>
      <c r="B87" s="94"/>
      <c r="C87" s="94"/>
      <c r="D87" s="94"/>
      <c r="E87" s="94"/>
      <c r="F87" s="99"/>
      <c r="G87" s="99"/>
      <c r="I87" s="94"/>
      <c r="J87" s="99"/>
      <c r="K87" s="99"/>
      <c r="P87" s="99"/>
      <c r="U87" s="99"/>
      <c r="Z87" s="99"/>
      <c r="AE87" s="99"/>
      <c r="AJ87" s="99"/>
      <c r="AO87" s="99"/>
      <c r="AT87" s="99"/>
      <c r="AY87" s="99"/>
      <c r="BD87" s="99"/>
      <c r="BI87" s="99"/>
    </row>
    <row r="88" spans="1:61" ht="15.75" x14ac:dyDescent="0.25">
      <c r="A88" s="47"/>
      <c r="B88" s="94"/>
      <c r="C88" s="94"/>
      <c r="D88" s="94"/>
      <c r="E88" s="94"/>
      <c r="F88" s="99"/>
      <c r="G88" s="99"/>
      <c r="I88" s="94"/>
      <c r="J88" s="99"/>
      <c r="K88" s="99"/>
      <c r="P88" s="99"/>
      <c r="U88" s="99"/>
      <c r="Z88" s="99"/>
      <c r="AE88" s="99"/>
      <c r="AJ88" s="99"/>
      <c r="AO88" s="99"/>
      <c r="AT88" s="99"/>
      <c r="AY88" s="99"/>
      <c r="BD88" s="99"/>
      <c r="BI88" s="99"/>
    </row>
    <row r="89" spans="1:61" ht="15.75" x14ac:dyDescent="0.25">
      <c r="A89" s="47"/>
      <c r="B89" s="94"/>
      <c r="C89" s="94"/>
      <c r="D89" s="94"/>
      <c r="E89" s="94"/>
      <c r="F89" s="99"/>
      <c r="G89" s="99"/>
      <c r="I89" s="94"/>
      <c r="J89" s="99"/>
      <c r="K89" s="99"/>
      <c r="P89" s="99"/>
      <c r="U89" s="99"/>
      <c r="Z89" s="99"/>
      <c r="AE89" s="99"/>
      <c r="AJ89" s="99"/>
      <c r="AO89" s="99"/>
      <c r="AT89" s="99"/>
      <c r="AY89" s="99"/>
      <c r="BD89" s="99"/>
      <c r="BI89" s="99"/>
    </row>
    <row r="90" spans="1:61" ht="15.75" x14ac:dyDescent="0.25">
      <c r="A90" s="47"/>
      <c r="B90" s="94"/>
      <c r="C90" s="94"/>
      <c r="D90" s="94"/>
      <c r="E90" s="94"/>
      <c r="F90" s="99"/>
      <c r="G90" s="99"/>
      <c r="I90" s="94"/>
      <c r="J90" s="99"/>
      <c r="K90" s="99"/>
      <c r="P90" s="99"/>
      <c r="U90" s="99"/>
      <c r="Z90" s="99"/>
      <c r="AE90" s="99"/>
      <c r="AJ90" s="99"/>
      <c r="AO90" s="99"/>
      <c r="AT90" s="99"/>
      <c r="AY90" s="99"/>
      <c r="BD90" s="99"/>
      <c r="BI90" s="99"/>
    </row>
    <row r="91" spans="1:61" ht="15.75" x14ac:dyDescent="0.25">
      <c r="A91" s="47"/>
      <c r="B91" s="94"/>
      <c r="C91" s="94"/>
      <c r="D91" s="94"/>
      <c r="E91" s="94"/>
      <c r="F91" s="99"/>
      <c r="G91" s="99"/>
      <c r="I91" s="94"/>
      <c r="J91" s="99"/>
      <c r="K91" s="99"/>
      <c r="P91" s="99"/>
      <c r="U91" s="99"/>
      <c r="Z91" s="99"/>
      <c r="AE91" s="99"/>
      <c r="AJ91" s="99"/>
      <c r="AO91" s="99"/>
      <c r="AT91" s="99"/>
      <c r="AY91" s="99"/>
      <c r="BD91" s="99"/>
      <c r="BI91" s="99"/>
    </row>
    <row r="92" spans="1:61" ht="15.75" x14ac:dyDescent="0.25">
      <c r="A92" s="47"/>
      <c r="B92" s="94"/>
      <c r="C92" s="94"/>
      <c r="D92" s="94"/>
      <c r="E92" s="94"/>
      <c r="F92" s="99"/>
      <c r="G92" s="99"/>
      <c r="I92" s="94"/>
      <c r="J92" s="99"/>
      <c r="K92" s="99"/>
      <c r="P92" s="99"/>
      <c r="U92" s="99"/>
      <c r="Z92" s="99"/>
      <c r="AE92" s="99"/>
      <c r="AJ92" s="99"/>
      <c r="AO92" s="99"/>
      <c r="AT92" s="99"/>
      <c r="AY92" s="99"/>
      <c r="BD92" s="99"/>
      <c r="BI92" s="99"/>
    </row>
    <row r="93" spans="1:61" ht="15.75" x14ac:dyDescent="0.25">
      <c r="A93" s="47"/>
      <c r="B93" s="94"/>
      <c r="C93" s="94"/>
      <c r="D93" s="94"/>
      <c r="E93" s="94"/>
      <c r="F93" s="99"/>
      <c r="G93" s="99"/>
      <c r="I93" s="94"/>
      <c r="J93" s="99"/>
      <c r="K93" s="99"/>
      <c r="P93" s="99"/>
      <c r="U93" s="99"/>
      <c r="Z93" s="99"/>
      <c r="AE93" s="99"/>
      <c r="AJ93" s="99"/>
      <c r="AO93" s="99"/>
      <c r="AT93" s="99"/>
      <c r="AY93" s="99"/>
      <c r="BD93" s="99"/>
      <c r="BI93" s="99"/>
    </row>
    <row r="94" spans="1:61" ht="15.75" x14ac:dyDescent="0.25">
      <c r="A94" s="47"/>
      <c r="B94" s="94"/>
      <c r="C94" s="94"/>
      <c r="D94" s="94"/>
      <c r="E94" s="94"/>
      <c r="F94" s="99"/>
      <c r="G94" s="99"/>
      <c r="I94" s="94"/>
      <c r="J94" s="99"/>
      <c r="K94" s="99"/>
      <c r="P94" s="99"/>
      <c r="U94" s="99"/>
      <c r="Z94" s="99"/>
      <c r="AE94" s="99"/>
      <c r="AJ94" s="99"/>
      <c r="AO94" s="99"/>
      <c r="AT94" s="99"/>
      <c r="AY94" s="99"/>
      <c r="BD94" s="99"/>
      <c r="BI94" s="99"/>
    </row>
    <row r="95" spans="1:61" ht="15.75" x14ac:dyDescent="0.25">
      <c r="A95" s="47"/>
      <c r="B95" s="94"/>
      <c r="C95" s="94"/>
      <c r="D95" s="94"/>
      <c r="E95" s="94"/>
      <c r="F95" s="99"/>
      <c r="G95" s="99"/>
      <c r="I95" s="94"/>
      <c r="J95" s="99"/>
      <c r="K95" s="99"/>
      <c r="P95" s="99"/>
      <c r="U95" s="99"/>
      <c r="Z95" s="99"/>
      <c r="AE95" s="99"/>
      <c r="AJ95" s="99"/>
      <c r="AO95" s="99"/>
      <c r="AT95" s="99"/>
      <c r="AY95" s="99"/>
      <c r="BD95" s="99"/>
      <c r="BI95" s="99"/>
    </row>
    <row r="96" spans="1:61" ht="15.75" x14ac:dyDescent="0.25">
      <c r="A96" s="47"/>
      <c r="B96" s="94"/>
      <c r="C96" s="94"/>
      <c r="D96" s="94"/>
      <c r="E96" s="94"/>
      <c r="F96" s="99"/>
      <c r="G96" s="99"/>
      <c r="I96" s="94"/>
      <c r="J96" s="99"/>
      <c r="K96" s="99"/>
      <c r="P96" s="99"/>
      <c r="U96" s="99"/>
      <c r="Z96" s="99"/>
      <c r="AE96" s="99"/>
      <c r="AJ96" s="99"/>
      <c r="AO96" s="99"/>
      <c r="AT96" s="99"/>
      <c r="AY96" s="99"/>
      <c r="BD96" s="99"/>
      <c r="BI96" s="99"/>
    </row>
    <row r="97" spans="1:61" ht="15.75" x14ac:dyDescent="0.25">
      <c r="A97" s="47"/>
      <c r="B97" s="94"/>
      <c r="C97" s="94"/>
      <c r="D97" s="94"/>
      <c r="E97" s="94"/>
      <c r="F97" s="99"/>
      <c r="G97" s="99"/>
      <c r="I97" s="94"/>
      <c r="J97" s="99"/>
      <c r="K97" s="99"/>
      <c r="P97" s="99"/>
      <c r="U97" s="99"/>
      <c r="Z97" s="99"/>
      <c r="AE97" s="99"/>
      <c r="AJ97" s="99"/>
      <c r="AO97" s="99"/>
      <c r="AT97" s="99"/>
      <c r="AY97" s="99"/>
      <c r="BD97" s="99"/>
      <c r="BI97" s="99"/>
    </row>
    <row r="98" spans="1:61" ht="15.75" x14ac:dyDescent="0.25">
      <c r="A98" s="47"/>
      <c r="B98" s="94"/>
      <c r="C98" s="94"/>
      <c r="D98" s="94"/>
      <c r="E98" s="94"/>
      <c r="F98" s="99"/>
      <c r="G98" s="99"/>
      <c r="I98" s="94"/>
      <c r="J98" s="99"/>
      <c r="K98" s="99"/>
      <c r="P98" s="99"/>
      <c r="U98" s="99"/>
      <c r="Z98" s="99"/>
      <c r="AE98" s="99"/>
      <c r="AJ98" s="99"/>
      <c r="AO98" s="99"/>
      <c r="AT98" s="99"/>
      <c r="AY98" s="99"/>
      <c r="BD98" s="99"/>
      <c r="BI98" s="99"/>
    </row>
    <row r="99" spans="1:61" ht="15.75" x14ac:dyDescent="0.25">
      <c r="A99" s="47"/>
      <c r="B99" s="94"/>
      <c r="C99" s="94"/>
      <c r="D99" s="94"/>
      <c r="E99" s="94"/>
      <c r="F99" s="99"/>
      <c r="G99" s="99"/>
      <c r="I99" s="94"/>
      <c r="J99" s="99"/>
      <c r="K99" s="99"/>
      <c r="P99" s="99"/>
      <c r="U99" s="99"/>
      <c r="Z99" s="99"/>
      <c r="AE99" s="99"/>
      <c r="AJ99" s="99"/>
      <c r="AO99" s="99"/>
      <c r="AT99" s="99"/>
      <c r="AY99" s="99"/>
      <c r="BD99" s="99"/>
      <c r="BI99" s="99"/>
    </row>
    <row r="100" spans="1:61" ht="15.75" x14ac:dyDescent="0.25">
      <c r="A100" s="47"/>
      <c r="B100" s="94"/>
      <c r="C100" s="94"/>
      <c r="D100" s="94"/>
      <c r="E100" s="94"/>
      <c r="F100" s="99"/>
      <c r="G100" s="99"/>
      <c r="I100" s="94"/>
      <c r="J100" s="99"/>
      <c r="K100" s="99"/>
      <c r="P100" s="99"/>
      <c r="U100" s="99"/>
      <c r="Z100" s="99"/>
      <c r="AE100" s="99"/>
      <c r="AJ100" s="99"/>
      <c r="AO100" s="99"/>
      <c r="AT100" s="99"/>
      <c r="AY100" s="99"/>
      <c r="BD100" s="99"/>
      <c r="BI100" s="99"/>
    </row>
    <row r="101" spans="1:61" ht="15.75" x14ac:dyDescent="0.25">
      <c r="A101" s="47"/>
      <c r="B101" s="94"/>
      <c r="C101" s="94"/>
      <c r="D101" s="94"/>
      <c r="E101" s="94"/>
      <c r="F101" s="99"/>
      <c r="G101" s="99"/>
      <c r="I101" s="94"/>
      <c r="J101" s="99"/>
      <c r="K101" s="99"/>
      <c r="P101" s="99"/>
      <c r="U101" s="99"/>
      <c r="Z101" s="99"/>
      <c r="AE101" s="99"/>
      <c r="AJ101" s="99"/>
      <c r="AO101" s="99"/>
      <c r="AT101" s="99"/>
      <c r="AY101" s="99"/>
      <c r="BD101" s="99"/>
      <c r="BI101" s="99"/>
    </row>
    <row r="102" spans="1:61" ht="15.75" x14ac:dyDescent="0.25">
      <c r="A102" s="47"/>
      <c r="B102" s="94"/>
      <c r="C102" s="94"/>
      <c r="D102" s="94"/>
      <c r="E102" s="94"/>
      <c r="F102" s="99"/>
      <c r="G102" s="99"/>
      <c r="I102" s="94"/>
      <c r="J102" s="99"/>
      <c r="K102" s="99"/>
      <c r="P102" s="99"/>
      <c r="U102" s="99"/>
      <c r="Z102" s="99"/>
      <c r="AE102" s="99"/>
      <c r="AJ102" s="99"/>
      <c r="AO102" s="99"/>
      <c r="AT102" s="99"/>
      <c r="AY102" s="99"/>
      <c r="BD102" s="99"/>
      <c r="BI102" s="99"/>
    </row>
    <row r="103" spans="1:61" ht="15.75" x14ac:dyDescent="0.25">
      <c r="A103" s="47"/>
      <c r="B103" s="94"/>
      <c r="C103" s="94"/>
      <c r="D103" s="94"/>
      <c r="E103" s="94"/>
      <c r="F103" s="99"/>
      <c r="G103" s="99"/>
      <c r="I103" s="94"/>
      <c r="J103" s="99"/>
      <c r="K103" s="99"/>
      <c r="P103" s="99"/>
      <c r="U103" s="99"/>
      <c r="Z103" s="99"/>
      <c r="AE103" s="99"/>
      <c r="AJ103" s="99"/>
      <c r="AO103" s="99"/>
      <c r="AT103" s="99"/>
      <c r="AY103" s="99"/>
      <c r="BD103" s="99"/>
      <c r="BI103" s="99"/>
    </row>
    <row r="104" spans="1:61" ht="15.75" x14ac:dyDescent="0.25">
      <c r="A104" s="47"/>
      <c r="B104" s="94"/>
      <c r="C104" s="94"/>
      <c r="D104" s="94"/>
      <c r="E104" s="94"/>
      <c r="F104" s="99"/>
      <c r="G104" s="99"/>
      <c r="I104" s="94"/>
      <c r="J104" s="99"/>
      <c r="K104" s="99"/>
      <c r="P104" s="99"/>
      <c r="U104" s="99"/>
      <c r="Z104" s="99"/>
      <c r="AE104" s="99"/>
      <c r="AJ104" s="99"/>
      <c r="AO104" s="99"/>
      <c r="AT104" s="99"/>
      <c r="AY104" s="99"/>
      <c r="BD104" s="99"/>
      <c r="BI104" s="99"/>
    </row>
    <row r="105" spans="1:61" ht="15.75" x14ac:dyDescent="0.25">
      <c r="A105" s="47"/>
      <c r="B105" s="94"/>
      <c r="C105" s="94"/>
      <c r="D105" s="94"/>
      <c r="E105" s="94"/>
      <c r="F105" s="99"/>
      <c r="G105" s="99"/>
      <c r="I105" s="94"/>
      <c r="J105" s="99"/>
      <c r="K105" s="99"/>
      <c r="P105" s="99"/>
      <c r="U105" s="99"/>
      <c r="Z105" s="99"/>
      <c r="AE105" s="99"/>
      <c r="AJ105" s="99"/>
      <c r="AO105" s="99"/>
      <c r="AT105" s="99"/>
      <c r="AY105" s="99"/>
      <c r="BD105" s="99"/>
      <c r="BI105" s="99"/>
    </row>
    <row r="106" spans="1:61" ht="15.75" x14ac:dyDescent="0.25">
      <c r="A106" s="47"/>
      <c r="B106" s="94"/>
      <c r="C106" s="94"/>
      <c r="D106" s="94"/>
      <c r="E106" s="94"/>
      <c r="F106" s="99"/>
      <c r="G106" s="99"/>
      <c r="I106" s="94"/>
      <c r="J106" s="99"/>
      <c r="K106" s="99"/>
      <c r="P106" s="99"/>
      <c r="U106" s="99"/>
      <c r="Z106" s="99"/>
      <c r="AE106" s="99"/>
      <c r="AJ106" s="99"/>
      <c r="AO106" s="99"/>
      <c r="AT106" s="99"/>
      <c r="AY106" s="99"/>
      <c r="BD106" s="99"/>
      <c r="BI106" s="99"/>
    </row>
    <row r="107" spans="1:61" ht="15.75" x14ac:dyDescent="0.25">
      <c r="A107" s="47"/>
      <c r="B107" s="94"/>
      <c r="C107" s="94"/>
      <c r="D107" s="94"/>
      <c r="E107" s="94"/>
      <c r="F107" s="99"/>
      <c r="G107" s="99"/>
      <c r="I107" s="94"/>
      <c r="J107" s="99"/>
      <c r="K107" s="99"/>
      <c r="P107" s="99"/>
      <c r="U107" s="99"/>
      <c r="Z107" s="99"/>
      <c r="AE107" s="99"/>
      <c r="AJ107" s="99"/>
      <c r="AO107" s="99"/>
      <c r="AT107" s="99"/>
      <c r="AY107" s="99"/>
      <c r="BD107" s="99"/>
      <c r="BI107" s="99"/>
    </row>
    <row r="108" spans="1:61" ht="15.75" x14ac:dyDescent="0.25">
      <c r="A108" s="47"/>
      <c r="B108" s="94"/>
      <c r="C108" s="94"/>
      <c r="D108" s="94"/>
      <c r="E108" s="94"/>
      <c r="F108" s="99"/>
      <c r="G108" s="99"/>
      <c r="I108" s="94"/>
      <c r="J108" s="99"/>
      <c r="K108" s="99"/>
      <c r="P108" s="99"/>
      <c r="U108" s="99"/>
      <c r="Z108" s="99"/>
      <c r="AE108" s="99"/>
      <c r="AJ108" s="99"/>
      <c r="AO108" s="99"/>
      <c r="AT108" s="99"/>
      <c r="AY108" s="99"/>
      <c r="BD108" s="99"/>
      <c r="BI108" s="99"/>
    </row>
    <row r="109" spans="1:61" ht="15.75" x14ac:dyDescent="0.25">
      <c r="A109" s="47"/>
      <c r="B109" s="94"/>
      <c r="C109" s="94"/>
      <c r="D109" s="94"/>
      <c r="E109" s="94"/>
      <c r="F109" s="99"/>
      <c r="G109" s="99"/>
      <c r="I109" s="94"/>
      <c r="J109" s="99"/>
      <c r="K109" s="99"/>
      <c r="P109" s="99"/>
      <c r="U109" s="99"/>
      <c r="Z109" s="99"/>
      <c r="AE109" s="99"/>
      <c r="AJ109" s="99"/>
      <c r="AO109" s="99"/>
      <c r="AT109" s="99"/>
      <c r="AY109" s="99"/>
      <c r="BD109" s="99"/>
      <c r="BI109" s="99"/>
    </row>
    <row r="110" spans="1:61" ht="15.75" x14ac:dyDescent="0.25">
      <c r="A110" s="47"/>
      <c r="B110" s="94"/>
      <c r="C110" s="94"/>
      <c r="D110" s="94"/>
      <c r="E110" s="94"/>
      <c r="F110" s="99"/>
      <c r="G110" s="99"/>
      <c r="I110" s="94"/>
      <c r="J110" s="99"/>
      <c r="K110" s="99"/>
      <c r="P110" s="99"/>
      <c r="U110" s="99"/>
      <c r="Z110" s="99"/>
      <c r="AE110" s="99"/>
      <c r="AJ110" s="99"/>
      <c r="AO110" s="99"/>
      <c r="AT110" s="99"/>
      <c r="AY110" s="99"/>
      <c r="BD110" s="99"/>
      <c r="BI110" s="99"/>
    </row>
    <row r="111" spans="1:61" ht="15.75" x14ac:dyDescent="0.25">
      <c r="A111" s="47"/>
      <c r="B111" s="94"/>
      <c r="C111" s="94"/>
      <c r="D111" s="94"/>
      <c r="E111" s="94"/>
      <c r="F111" s="99"/>
      <c r="G111" s="99"/>
      <c r="I111" s="94"/>
      <c r="J111" s="99"/>
      <c r="K111" s="99"/>
      <c r="P111" s="99"/>
      <c r="U111" s="99"/>
      <c r="Z111" s="99"/>
      <c r="AE111" s="99"/>
      <c r="AJ111" s="99"/>
      <c r="AO111" s="99"/>
      <c r="AT111" s="99"/>
      <c r="AY111" s="99"/>
      <c r="BD111" s="99"/>
      <c r="BI111" s="99"/>
    </row>
    <row r="112" spans="1:61" ht="15.75" x14ac:dyDescent="0.25">
      <c r="A112" s="47"/>
      <c r="B112" s="94"/>
      <c r="C112" s="94"/>
      <c r="D112" s="94"/>
      <c r="E112" s="94"/>
      <c r="F112" s="99"/>
      <c r="G112" s="99"/>
      <c r="I112" s="94"/>
      <c r="J112" s="99"/>
      <c r="K112" s="99"/>
      <c r="P112" s="99"/>
      <c r="U112" s="99"/>
      <c r="Z112" s="99"/>
      <c r="AE112" s="99"/>
      <c r="AJ112" s="99"/>
      <c r="AO112" s="99"/>
      <c r="AT112" s="99"/>
      <c r="AY112" s="99"/>
      <c r="BD112" s="99"/>
      <c r="BI112" s="99"/>
    </row>
    <row r="113" spans="1:61" ht="15.75" x14ac:dyDescent="0.25">
      <c r="A113" s="47"/>
      <c r="B113" s="94"/>
      <c r="C113" s="94"/>
      <c r="D113" s="94"/>
      <c r="E113" s="94"/>
      <c r="F113" s="99"/>
      <c r="G113" s="99"/>
      <c r="I113" s="94"/>
      <c r="J113" s="99"/>
      <c r="K113" s="99"/>
      <c r="P113" s="99"/>
      <c r="U113" s="99"/>
      <c r="Z113" s="99"/>
      <c r="AE113" s="99"/>
      <c r="AJ113" s="99"/>
      <c r="AO113" s="99"/>
      <c r="AT113" s="99"/>
      <c r="AY113" s="99"/>
      <c r="BD113" s="99"/>
      <c r="BI113" s="99"/>
    </row>
    <row r="114" spans="1:61" ht="15.75" x14ac:dyDescent="0.25">
      <c r="A114" s="47"/>
      <c r="B114" s="94"/>
      <c r="C114" s="94"/>
      <c r="D114" s="94"/>
      <c r="E114" s="94"/>
      <c r="F114" s="99"/>
      <c r="G114" s="99"/>
      <c r="I114" s="94"/>
      <c r="J114" s="99"/>
      <c r="K114" s="99"/>
      <c r="P114" s="99"/>
      <c r="U114" s="99"/>
      <c r="Z114" s="99"/>
      <c r="AE114" s="99"/>
      <c r="AJ114" s="99"/>
      <c r="AO114" s="99"/>
      <c r="AT114" s="99"/>
      <c r="AY114" s="99"/>
      <c r="BD114" s="99"/>
      <c r="BI114" s="99"/>
    </row>
    <row r="115" spans="1:61" ht="15.75" x14ac:dyDescent="0.25">
      <c r="A115" s="47"/>
      <c r="B115" s="94"/>
      <c r="C115" s="94"/>
      <c r="D115" s="94"/>
      <c r="E115" s="94"/>
      <c r="F115" s="99"/>
      <c r="G115" s="99"/>
      <c r="I115" s="94"/>
      <c r="J115" s="99"/>
      <c r="K115" s="99"/>
      <c r="P115" s="99"/>
      <c r="U115" s="99"/>
      <c r="Z115" s="99"/>
      <c r="AE115" s="99"/>
      <c r="AJ115" s="99"/>
      <c r="AO115" s="99"/>
      <c r="AT115" s="99"/>
      <c r="AY115" s="99"/>
      <c r="BD115" s="99"/>
      <c r="BI115" s="99"/>
    </row>
    <row r="116" spans="1:61" ht="15.75" x14ac:dyDescent="0.25">
      <c r="A116" s="47"/>
      <c r="B116" s="94"/>
      <c r="C116" s="94"/>
      <c r="D116" s="94"/>
      <c r="E116" s="94"/>
      <c r="F116" s="99"/>
      <c r="G116" s="99"/>
      <c r="I116" s="94"/>
      <c r="J116" s="99"/>
      <c r="K116" s="99"/>
      <c r="P116" s="99"/>
      <c r="U116" s="99"/>
      <c r="Z116" s="99"/>
      <c r="AE116" s="99"/>
      <c r="AJ116" s="99"/>
      <c r="AO116" s="99"/>
      <c r="AT116" s="99"/>
      <c r="AY116" s="99"/>
      <c r="BD116" s="99"/>
      <c r="BI116" s="99"/>
    </row>
    <row r="117" spans="1:61" ht="15.75" x14ac:dyDescent="0.25">
      <c r="A117" s="47"/>
      <c r="B117" s="94"/>
      <c r="C117" s="94"/>
      <c r="D117" s="94"/>
      <c r="E117" s="94"/>
      <c r="F117" s="99"/>
      <c r="G117" s="99"/>
      <c r="I117" s="94"/>
      <c r="J117" s="99"/>
      <c r="K117" s="99"/>
      <c r="P117" s="99"/>
      <c r="U117" s="99"/>
      <c r="Z117" s="99"/>
      <c r="AE117" s="99"/>
      <c r="AJ117" s="99"/>
      <c r="AO117" s="99"/>
      <c r="AT117" s="99"/>
      <c r="AY117" s="99"/>
      <c r="BD117" s="99"/>
      <c r="BI117" s="99"/>
    </row>
    <row r="118" spans="1:61" ht="15.75" x14ac:dyDescent="0.25">
      <c r="A118" s="47"/>
      <c r="B118" s="94"/>
      <c r="C118" s="94"/>
      <c r="D118" s="94"/>
      <c r="E118" s="94"/>
      <c r="F118" s="99"/>
      <c r="G118" s="99"/>
      <c r="I118" s="94"/>
      <c r="J118" s="99"/>
      <c r="K118" s="99"/>
      <c r="P118" s="99"/>
      <c r="U118" s="99"/>
      <c r="Z118" s="99"/>
      <c r="AE118" s="99"/>
      <c r="AJ118" s="99"/>
      <c r="AO118" s="99"/>
      <c r="AT118" s="99"/>
      <c r="AY118" s="99"/>
      <c r="BD118" s="99"/>
      <c r="BI118" s="99"/>
    </row>
    <row r="119" spans="1:61" ht="15.75" x14ac:dyDescent="0.25">
      <c r="A119" s="47"/>
      <c r="B119" s="94"/>
      <c r="C119" s="94"/>
      <c r="D119" s="94"/>
      <c r="E119" s="94"/>
      <c r="F119" s="99"/>
      <c r="G119" s="99"/>
      <c r="I119" s="94"/>
      <c r="J119" s="99"/>
      <c r="K119" s="99"/>
      <c r="P119" s="99"/>
      <c r="U119" s="99"/>
      <c r="Z119" s="99"/>
      <c r="AE119" s="99"/>
      <c r="AJ119" s="99"/>
      <c r="AO119" s="99"/>
      <c r="AT119" s="99"/>
      <c r="AY119" s="99"/>
      <c r="BD119" s="99"/>
      <c r="BI119" s="99"/>
    </row>
    <row r="120" spans="1:61" ht="15.75" x14ac:dyDescent="0.25">
      <c r="A120" s="47"/>
      <c r="B120" s="94"/>
      <c r="C120" s="94"/>
      <c r="D120" s="94"/>
      <c r="E120" s="94"/>
      <c r="F120" s="99"/>
      <c r="G120" s="99"/>
      <c r="I120" s="94"/>
      <c r="J120" s="99"/>
      <c r="K120" s="99"/>
      <c r="P120" s="99"/>
      <c r="U120" s="99"/>
      <c r="Z120" s="99"/>
      <c r="AE120" s="99"/>
      <c r="AJ120" s="99"/>
      <c r="AO120" s="99"/>
      <c r="AT120" s="99"/>
      <c r="AY120" s="99"/>
      <c r="BD120" s="99"/>
      <c r="BI120" s="99"/>
    </row>
    <row r="121" spans="1:61" ht="15.75" x14ac:dyDescent="0.25">
      <c r="A121" s="47"/>
      <c r="B121" s="94"/>
      <c r="C121" s="94"/>
      <c r="D121" s="94"/>
      <c r="E121" s="94"/>
      <c r="F121" s="99"/>
      <c r="G121" s="99"/>
      <c r="I121" s="94"/>
      <c r="J121" s="99"/>
      <c r="K121" s="99"/>
      <c r="P121" s="99"/>
      <c r="U121" s="99"/>
      <c r="Z121" s="99"/>
      <c r="AE121" s="99"/>
      <c r="AJ121" s="99"/>
      <c r="AO121" s="99"/>
      <c r="AT121" s="99"/>
      <c r="AY121" s="99"/>
      <c r="BD121" s="99"/>
      <c r="BI121" s="99"/>
    </row>
    <row r="122" spans="1:61" ht="15.75" x14ac:dyDescent="0.25">
      <c r="A122" s="47"/>
      <c r="B122" s="94"/>
      <c r="C122" s="94"/>
      <c r="D122" s="94"/>
      <c r="E122" s="94"/>
      <c r="F122" s="99"/>
      <c r="G122" s="99"/>
      <c r="I122" s="94"/>
      <c r="J122" s="99"/>
      <c r="K122" s="99"/>
      <c r="P122" s="99"/>
      <c r="U122" s="99"/>
      <c r="Z122" s="99"/>
      <c r="AE122" s="99"/>
      <c r="AJ122" s="99"/>
      <c r="AO122" s="99"/>
      <c r="AT122" s="99"/>
      <c r="AY122" s="99"/>
      <c r="BD122" s="99"/>
      <c r="BI122" s="99"/>
    </row>
    <row r="123" spans="1:61" ht="15.75" x14ac:dyDescent="0.25">
      <c r="A123" s="47"/>
      <c r="B123" s="94"/>
      <c r="C123" s="94"/>
      <c r="D123" s="94"/>
      <c r="E123" s="94"/>
      <c r="F123" s="99"/>
      <c r="G123" s="99"/>
      <c r="I123" s="94"/>
      <c r="J123" s="99"/>
      <c r="K123" s="99"/>
      <c r="P123" s="99"/>
      <c r="U123" s="99"/>
      <c r="Z123" s="99"/>
      <c r="AE123" s="99"/>
      <c r="AJ123" s="99"/>
      <c r="AO123" s="99"/>
      <c r="AT123" s="99"/>
      <c r="AY123" s="99"/>
      <c r="BD123" s="99"/>
      <c r="BI123" s="99"/>
    </row>
    <row r="124" spans="1:61" ht="15.75" x14ac:dyDescent="0.25">
      <c r="A124" s="47"/>
      <c r="B124" s="94"/>
      <c r="C124" s="94"/>
      <c r="D124" s="94"/>
      <c r="E124" s="94"/>
      <c r="F124" s="99"/>
      <c r="G124" s="99"/>
      <c r="I124" s="94"/>
      <c r="J124" s="99"/>
      <c r="K124" s="99"/>
      <c r="P124" s="99"/>
      <c r="U124" s="99"/>
      <c r="Z124" s="99"/>
      <c r="AE124" s="99"/>
      <c r="AJ124" s="99"/>
      <c r="AO124" s="99"/>
      <c r="AT124" s="99"/>
      <c r="AY124" s="99"/>
      <c r="BD124" s="99"/>
      <c r="BI124" s="99"/>
    </row>
    <row r="125" spans="1:61" ht="15.75" x14ac:dyDescent="0.25">
      <c r="A125" s="47"/>
      <c r="B125" s="94"/>
      <c r="C125" s="94"/>
      <c r="D125" s="94"/>
      <c r="E125" s="94"/>
      <c r="F125" s="99"/>
      <c r="G125" s="99"/>
      <c r="I125" s="94"/>
      <c r="J125" s="99"/>
      <c r="K125" s="99"/>
      <c r="P125" s="99"/>
      <c r="U125" s="99"/>
      <c r="Z125" s="99"/>
      <c r="AE125" s="99"/>
      <c r="AJ125" s="99"/>
      <c r="AO125" s="99"/>
      <c r="AT125" s="99"/>
      <c r="AY125" s="99"/>
      <c r="BD125" s="99"/>
      <c r="BI125" s="99"/>
    </row>
    <row r="126" spans="1:61" ht="15.75" x14ac:dyDescent="0.25">
      <c r="A126" s="47"/>
      <c r="B126" s="94"/>
      <c r="C126" s="94"/>
      <c r="D126" s="94"/>
      <c r="E126" s="94"/>
      <c r="F126" s="99"/>
      <c r="G126" s="99"/>
      <c r="I126" s="94"/>
      <c r="J126" s="99"/>
      <c r="K126" s="99"/>
      <c r="P126" s="99"/>
      <c r="U126" s="99"/>
      <c r="Z126" s="99"/>
      <c r="AE126" s="99"/>
      <c r="AJ126" s="99"/>
      <c r="AO126" s="99"/>
      <c r="AT126" s="99"/>
      <c r="AY126" s="99"/>
      <c r="BD126" s="99"/>
      <c r="BI126" s="99"/>
    </row>
    <row r="127" spans="1:61" ht="15.75" x14ac:dyDescent="0.25">
      <c r="A127" s="47"/>
      <c r="B127" s="94"/>
      <c r="C127" s="94"/>
      <c r="D127" s="94"/>
      <c r="E127" s="94"/>
      <c r="F127" s="99"/>
      <c r="G127" s="99"/>
      <c r="I127" s="94"/>
      <c r="J127" s="99"/>
      <c r="K127" s="99"/>
      <c r="P127" s="99"/>
      <c r="U127" s="99"/>
      <c r="Z127" s="99"/>
      <c r="AE127" s="99"/>
      <c r="AJ127" s="99"/>
      <c r="AO127" s="99"/>
      <c r="AT127" s="99"/>
      <c r="AY127" s="99"/>
      <c r="BD127" s="99"/>
      <c r="BI127" s="99"/>
    </row>
    <row r="128" spans="1:61" ht="15.75" x14ac:dyDescent="0.25">
      <c r="A128" s="47"/>
      <c r="B128" s="94"/>
      <c r="C128" s="94"/>
      <c r="D128" s="94"/>
      <c r="E128" s="94"/>
      <c r="F128" s="99"/>
      <c r="G128" s="99"/>
      <c r="I128" s="94"/>
      <c r="J128" s="99"/>
      <c r="K128" s="99"/>
      <c r="P128" s="99"/>
      <c r="U128" s="99"/>
      <c r="Z128" s="99"/>
      <c r="AE128" s="99"/>
      <c r="AJ128" s="99"/>
      <c r="AO128" s="99"/>
      <c r="AT128" s="99"/>
      <c r="AY128" s="99"/>
      <c r="BD128" s="99"/>
      <c r="BI128" s="99"/>
    </row>
    <row r="129" spans="1:61" ht="15.75" x14ac:dyDescent="0.25">
      <c r="A129" s="47"/>
      <c r="B129" s="94"/>
      <c r="C129" s="94"/>
      <c r="D129" s="94"/>
      <c r="E129" s="94"/>
      <c r="F129" s="99"/>
      <c r="G129" s="99"/>
      <c r="I129" s="94"/>
      <c r="J129" s="99"/>
      <c r="K129" s="99"/>
      <c r="P129" s="99"/>
      <c r="U129" s="99"/>
      <c r="Z129" s="99"/>
      <c r="AE129" s="99"/>
      <c r="AJ129" s="99"/>
      <c r="AO129" s="99"/>
      <c r="AT129" s="99"/>
      <c r="AY129" s="99"/>
      <c r="BD129" s="99"/>
      <c r="BI129" s="99"/>
    </row>
    <row r="130" spans="1:61" ht="15.75" x14ac:dyDescent="0.25">
      <c r="A130" s="47"/>
      <c r="B130" s="94"/>
      <c r="C130" s="94"/>
      <c r="D130" s="94"/>
      <c r="E130" s="94"/>
      <c r="F130" s="99"/>
      <c r="G130" s="99"/>
      <c r="I130" s="94"/>
      <c r="J130" s="99"/>
      <c r="K130" s="99"/>
      <c r="P130" s="99"/>
      <c r="U130" s="99"/>
      <c r="Z130" s="99"/>
      <c r="AE130" s="99"/>
      <c r="AJ130" s="99"/>
      <c r="AO130" s="99"/>
      <c r="AT130" s="99"/>
      <c r="AY130" s="99"/>
      <c r="BD130" s="99"/>
      <c r="BI130" s="99"/>
    </row>
    <row r="131" spans="1:61" ht="15.75" x14ac:dyDescent="0.25">
      <c r="A131" s="47"/>
      <c r="B131" s="94"/>
      <c r="C131" s="94"/>
      <c r="D131" s="94"/>
      <c r="E131" s="94"/>
      <c r="F131" s="99"/>
      <c r="G131" s="99"/>
      <c r="I131" s="94"/>
      <c r="J131" s="99"/>
      <c r="K131" s="99"/>
      <c r="P131" s="99"/>
      <c r="U131" s="99"/>
      <c r="Z131" s="99"/>
      <c r="AE131" s="99"/>
      <c r="AJ131" s="99"/>
      <c r="AO131" s="99"/>
      <c r="AT131" s="99"/>
      <c r="AY131" s="99"/>
      <c r="BD131" s="99"/>
      <c r="BI131" s="99"/>
    </row>
    <row r="132" spans="1:61" ht="15.75" x14ac:dyDescent="0.25">
      <c r="A132" s="47"/>
      <c r="B132" s="94"/>
      <c r="C132" s="94"/>
      <c r="D132" s="94"/>
      <c r="E132" s="94"/>
      <c r="F132" s="99"/>
      <c r="G132" s="99"/>
      <c r="I132" s="94"/>
      <c r="J132" s="99"/>
      <c r="K132" s="99"/>
      <c r="P132" s="99"/>
      <c r="U132" s="99"/>
      <c r="Z132" s="99"/>
      <c r="AE132" s="99"/>
      <c r="AJ132" s="99"/>
      <c r="AO132" s="99"/>
      <c r="AT132" s="99"/>
      <c r="AY132" s="99"/>
      <c r="BD132" s="99"/>
      <c r="BI132" s="99"/>
    </row>
    <row r="133" spans="1:61" ht="15.75" x14ac:dyDescent="0.25">
      <c r="A133" s="47"/>
      <c r="B133" s="94"/>
      <c r="C133" s="94"/>
      <c r="D133" s="94"/>
      <c r="E133" s="94"/>
      <c r="F133" s="99"/>
      <c r="G133" s="99"/>
      <c r="I133" s="94"/>
      <c r="J133" s="99"/>
      <c r="K133" s="99"/>
      <c r="P133" s="99"/>
      <c r="U133" s="99"/>
      <c r="Z133" s="99"/>
      <c r="AE133" s="99"/>
      <c r="AJ133" s="99"/>
      <c r="AO133" s="99"/>
      <c r="AT133" s="99"/>
      <c r="AY133" s="99"/>
      <c r="BD133" s="99"/>
      <c r="BI133" s="99"/>
    </row>
    <row r="134" spans="1:61" ht="15.75" x14ac:dyDescent="0.25">
      <c r="A134" s="47"/>
      <c r="B134" s="94"/>
      <c r="C134" s="94"/>
      <c r="D134" s="94"/>
      <c r="E134" s="94"/>
      <c r="F134" s="99"/>
      <c r="G134" s="99"/>
      <c r="I134" s="94"/>
      <c r="J134" s="99"/>
      <c r="K134" s="99"/>
      <c r="P134" s="99"/>
      <c r="U134" s="99"/>
      <c r="Z134" s="99"/>
      <c r="AE134" s="99"/>
      <c r="AJ134" s="99"/>
      <c r="AO134" s="99"/>
      <c r="AT134" s="99"/>
      <c r="AY134" s="99"/>
      <c r="BD134" s="99"/>
      <c r="BI134" s="99"/>
    </row>
    <row r="135" spans="1:61" ht="15.75" x14ac:dyDescent="0.25">
      <c r="A135" s="47"/>
      <c r="B135" s="94"/>
      <c r="C135" s="94"/>
      <c r="D135" s="94"/>
      <c r="E135" s="94"/>
      <c r="F135" s="99"/>
      <c r="G135" s="99"/>
      <c r="I135" s="94"/>
      <c r="J135" s="99"/>
      <c r="K135" s="99"/>
      <c r="P135" s="99"/>
      <c r="U135" s="99"/>
      <c r="Z135" s="99"/>
      <c r="AE135" s="99"/>
      <c r="AJ135" s="99"/>
      <c r="AO135" s="99"/>
      <c r="AT135" s="99"/>
      <c r="AY135" s="99"/>
      <c r="BD135" s="99"/>
      <c r="BI135" s="99"/>
    </row>
    <row r="136" spans="1:61" ht="15.75" x14ac:dyDescent="0.25">
      <c r="A136" s="47"/>
      <c r="B136" s="94"/>
      <c r="C136" s="94"/>
      <c r="D136" s="94"/>
      <c r="E136" s="94"/>
      <c r="F136" s="99"/>
      <c r="G136" s="99"/>
      <c r="I136" s="94"/>
      <c r="J136" s="99"/>
      <c r="K136" s="99"/>
      <c r="P136" s="99"/>
      <c r="U136" s="99"/>
      <c r="Z136" s="99"/>
      <c r="AE136" s="99"/>
      <c r="AJ136" s="99"/>
      <c r="AO136" s="99"/>
      <c r="AT136" s="99"/>
      <c r="AY136" s="99"/>
      <c r="BD136" s="99"/>
      <c r="BI136" s="99"/>
    </row>
    <row r="137" spans="1:61" ht="15.75" x14ac:dyDescent="0.25">
      <c r="A137" s="47"/>
      <c r="B137" s="94"/>
      <c r="C137" s="94"/>
      <c r="D137" s="94"/>
      <c r="E137" s="94"/>
      <c r="F137" s="99"/>
      <c r="G137" s="99"/>
      <c r="I137" s="94"/>
      <c r="J137" s="99"/>
      <c r="K137" s="99"/>
      <c r="P137" s="99"/>
      <c r="U137" s="99"/>
      <c r="Z137" s="99"/>
      <c r="AE137" s="99"/>
      <c r="AJ137" s="99"/>
      <c r="AO137" s="99"/>
      <c r="AT137" s="99"/>
      <c r="AY137" s="99"/>
      <c r="BD137" s="99"/>
      <c r="BI137" s="99"/>
    </row>
    <row r="138" spans="1:61" ht="15.75" x14ac:dyDescent="0.25">
      <c r="A138" s="47"/>
      <c r="B138" s="94"/>
      <c r="C138" s="94"/>
      <c r="D138" s="94"/>
      <c r="E138" s="94"/>
      <c r="F138" s="99"/>
      <c r="G138" s="99"/>
      <c r="I138" s="94"/>
      <c r="J138" s="99"/>
      <c r="K138" s="99"/>
      <c r="P138" s="99"/>
      <c r="U138" s="99"/>
      <c r="Z138" s="99"/>
      <c r="AE138" s="99"/>
      <c r="AJ138" s="99"/>
      <c r="AO138" s="99"/>
      <c r="AT138" s="99"/>
      <c r="AY138" s="99"/>
      <c r="BD138" s="99"/>
      <c r="BI138" s="99"/>
    </row>
    <row r="139" spans="1:61" ht="15.75" x14ac:dyDescent="0.25">
      <c r="A139" s="47"/>
      <c r="B139" s="94"/>
      <c r="C139" s="94"/>
      <c r="D139" s="94"/>
      <c r="E139" s="94"/>
      <c r="F139" s="99"/>
      <c r="G139" s="99"/>
      <c r="I139" s="94"/>
      <c r="J139" s="99"/>
      <c r="K139" s="99"/>
      <c r="P139" s="99"/>
      <c r="U139" s="99"/>
      <c r="Z139" s="99"/>
      <c r="AE139" s="99"/>
      <c r="AJ139" s="99"/>
      <c r="AO139" s="99"/>
      <c r="AT139" s="99"/>
      <c r="AY139" s="99"/>
      <c r="BD139" s="99"/>
      <c r="BI139" s="99"/>
    </row>
    <row r="140" spans="1:61" ht="15.75" x14ac:dyDescent="0.25">
      <c r="A140" s="47"/>
      <c r="B140" s="94"/>
      <c r="C140" s="94"/>
      <c r="D140" s="94"/>
      <c r="E140" s="94"/>
      <c r="F140" s="99"/>
      <c r="G140" s="99"/>
      <c r="I140" s="94"/>
      <c r="J140" s="99"/>
      <c r="K140" s="99"/>
      <c r="P140" s="99"/>
      <c r="U140" s="99"/>
      <c r="Z140" s="99"/>
      <c r="AE140" s="99"/>
      <c r="AJ140" s="99"/>
      <c r="AO140" s="99"/>
      <c r="AT140" s="99"/>
      <c r="AY140" s="99"/>
      <c r="BD140" s="99"/>
      <c r="BI140" s="99"/>
    </row>
    <row r="141" spans="1:61" ht="15.75" x14ac:dyDescent="0.25">
      <c r="A141" s="47"/>
      <c r="B141" s="94"/>
      <c r="C141" s="94"/>
      <c r="D141" s="94"/>
      <c r="E141" s="94"/>
      <c r="F141" s="99"/>
      <c r="G141" s="99"/>
      <c r="I141" s="94"/>
      <c r="J141" s="99"/>
      <c r="K141" s="99"/>
      <c r="P141" s="99"/>
      <c r="U141" s="99"/>
      <c r="Z141" s="99"/>
      <c r="AE141" s="99"/>
      <c r="AJ141" s="99"/>
      <c r="AO141" s="99"/>
      <c r="AT141" s="99"/>
      <c r="AY141" s="99"/>
      <c r="BD141" s="99"/>
      <c r="BI141" s="99"/>
    </row>
    <row r="142" spans="1:61" ht="15.75" x14ac:dyDescent="0.25">
      <c r="A142" s="47"/>
      <c r="B142" s="94"/>
      <c r="C142" s="94"/>
      <c r="D142" s="94"/>
      <c r="E142" s="94"/>
      <c r="F142" s="99"/>
      <c r="G142" s="99"/>
      <c r="I142" s="94"/>
      <c r="J142" s="99"/>
      <c r="K142" s="99"/>
      <c r="P142" s="99"/>
      <c r="U142" s="99"/>
      <c r="Z142" s="99"/>
      <c r="AE142" s="99"/>
      <c r="AJ142" s="99"/>
      <c r="AO142" s="99"/>
      <c r="AT142" s="99"/>
      <c r="AY142" s="99"/>
      <c r="BD142" s="99"/>
      <c r="BI142" s="99"/>
    </row>
    <row r="143" spans="1:61" ht="15.75" x14ac:dyDescent="0.25">
      <c r="A143" s="47"/>
      <c r="B143" s="94"/>
      <c r="C143" s="94"/>
      <c r="D143" s="94"/>
      <c r="E143" s="94"/>
      <c r="F143" s="99"/>
      <c r="G143" s="99"/>
      <c r="I143" s="94"/>
      <c r="J143" s="99"/>
      <c r="K143" s="99"/>
      <c r="P143" s="99"/>
      <c r="U143" s="99"/>
      <c r="Z143" s="99"/>
      <c r="AE143" s="99"/>
      <c r="AJ143" s="99"/>
      <c r="AO143" s="99"/>
      <c r="AT143" s="99"/>
      <c r="AY143" s="99"/>
      <c r="BD143" s="99"/>
      <c r="BI143" s="99"/>
    </row>
    <row r="144" spans="1:61" ht="15.75" x14ac:dyDescent="0.25">
      <c r="A144" s="47"/>
      <c r="B144" s="94"/>
      <c r="C144" s="94"/>
      <c r="D144" s="94"/>
      <c r="E144" s="94"/>
      <c r="F144" s="99"/>
      <c r="G144" s="99"/>
      <c r="I144" s="94"/>
      <c r="J144" s="99"/>
      <c r="K144" s="99"/>
      <c r="P144" s="99"/>
      <c r="U144" s="99"/>
      <c r="Z144" s="99"/>
      <c r="AE144" s="99"/>
      <c r="AJ144" s="99"/>
      <c r="AO144" s="99"/>
      <c r="AT144" s="99"/>
      <c r="AY144" s="99"/>
      <c r="BD144" s="99"/>
      <c r="BI144" s="99"/>
    </row>
    <row r="145" spans="1:61" ht="15.75" x14ac:dyDescent="0.25">
      <c r="A145" s="47"/>
      <c r="B145" s="94"/>
      <c r="C145" s="94"/>
      <c r="D145" s="94"/>
      <c r="E145" s="94"/>
      <c r="F145" s="99"/>
      <c r="G145" s="99"/>
      <c r="I145" s="94"/>
      <c r="J145" s="99"/>
      <c r="K145" s="99"/>
      <c r="P145" s="99"/>
      <c r="U145" s="99"/>
      <c r="Z145" s="99"/>
      <c r="AE145" s="99"/>
      <c r="AJ145" s="99"/>
      <c r="AO145" s="99"/>
      <c r="AT145" s="99"/>
      <c r="AY145" s="99"/>
      <c r="BD145" s="99"/>
      <c r="BI145" s="99"/>
    </row>
    <row r="146" spans="1:61" ht="15.75" x14ac:dyDescent="0.25">
      <c r="A146" s="47"/>
      <c r="B146" s="94"/>
      <c r="C146" s="94"/>
      <c r="D146" s="94"/>
      <c r="E146" s="94"/>
      <c r="F146" s="99"/>
      <c r="G146" s="99"/>
      <c r="I146" s="94"/>
      <c r="J146" s="99"/>
      <c r="K146" s="99"/>
      <c r="P146" s="99"/>
      <c r="U146" s="99"/>
      <c r="Z146" s="99"/>
      <c r="AE146" s="99"/>
      <c r="AJ146" s="99"/>
      <c r="AO146" s="99"/>
      <c r="AT146" s="99"/>
      <c r="AY146" s="99"/>
      <c r="BD146" s="99"/>
      <c r="BI146" s="99"/>
    </row>
    <row r="147" spans="1:61" ht="15.75" x14ac:dyDescent="0.25">
      <c r="A147" s="47"/>
      <c r="B147" s="94"/>
      <c r="C147" s="94"/>
      <c r="D147" s="94"/>
      <c r="E147" s="94"/>
      <c r="F147" s="99"/>
      <c r="G147" s="99"/>
      <c r="I147" s="94"/>
      <c r="J147" s="99"/>
      <c r="K147" s="99"/>
      <c r="P147" s="99"/>
      <c r="U147" s="99"/>
      <c r="Z147" s="99"/>
      <c r="AE147" s="99"/>
      <c r="AJ147" s="99"/>
      <c r="AO147" s="99"/>
      <c r="AT147" s="99"/>
      <c r="AY147" s="99"/>
      <c r="BD147" s="99"/>
      <c r="BI147" s="99"/>
    </row>
    <row r="148" spans="1:61" ht="15.75" x14ac:dyDescent="0.25">
      <c r="A148" s="47"/>
      <c r="B148" s="94"/>
      <c r="C148" s="94"/>
      <c r="D148" s="94"/>
      <c r="E148" s="94"/>
      <c r="F148" s="99"/>
      <c r="G148" s="99"/>
      <c r="I148" s="94"/>
      <c r="J148" s="99"/>
      <c r="K148" s="99"/>
      <c r="P148" s="99"/>
      <c r="U148" s="99"/>
      <c r="Z148" s="99"/>
      <c r="AE148" s="99"/>
      <c r="AJ148" s="99"/>
      <c r="AO148" s="99"/>
      <c r="AT148" s="99"/>
      <c r="AY148" s="99"/>
      <c r="BD148" s="99"/>
      <c r="BI148" s="99"/>
    </row>
    <row r="149" spans="1:61" ht="15.75" x14ac:dyDescent="0.25">
      <c r="A149" s="47"/>
      <c r="B149" s="94"/>
      <c r="C149" s="94"/>
      <c r="D149" s="94"/>
      <c r="E149" s="94"/>
      <c r="F149" s="99"/>
      <c r="G149" s="99"/>
      <c r="I149" s="94"/>
      <c r="J149" s="99"/>
      <c r="K149" s="99"/>
      <c r="P149" s="99"/>
      <c r="U149" s="99"/>
      <c r="Z149" s="99"/>
      <c r="AE149" s="99"/>
      <c r="AJ149" s="99"/>
      <c r="AO149" s="99"/>
      <c r="AT149" s="99"/>
      <c r="AY149" s="99"/>
      <c r="BD149" s="99"/>
      <c r="BI149" s="99"/>
    </row>
    <row r="150" spans="1:61" ht="15.75" x14ac:dyDescent="0.25">
      <c r="A150" s="47"/>
      <c r="B150" s="94"/>
      <c r="C150" s="94"/>
      <c r="D150" s="94"/>
      <c r="E150" s="94"/>
      <c r="F150" s="99"/>
      <c r="G150" s="99"/>
      <c r="I150" s="94"/>
      <c r="J150" s="99"/>
      <c r="K150" s="99"/>
      <c r="P150" s="99"/>
      <c r="U150" s="99"/>
      <c r="Z150" s="99"/>
      <c r="AE150" s="99"/>
      <c r="AJ150" s="99"/>
      <c r="AO150" s="99"/>
      <c r="AT150" s="99"/>
      <c r="AY150" s="99"/>
      <c r="BD150" s="99"/>
      <c r="BI150" s="99"/>
    </row>
    <row r="151" spans="1:61" ht="15.75" x14ac:dyDescent="0.25">
      <c r="A151" s="47"/>
      <c r="B151" s="94"/>
      <c r="C151" s="94"/>
      <c r="D151" s="94"/>
      <c r="E151" s="94"/>
      <c r="F151" s="99"/>
      <c r="G151" s="99"/>
      <c r="I151" s="94"/>
      <c r="J151" s="99"/>
      <c r="K151" s="99"/>
      <c r="P151" s="99"/>
      <c r="U151" s="99"/>
      <c r="Z151" s="99"/>
      <c r="AE151" s="99"/>
      <c r="AJ151" s="99"/>
      <c r="AO151" s="99"/>
      <c r="AT151" s="99"/>
      <c r="AY151" s="99"/>
      <c r="BD151" s="99"/>
      <c r="BI151" s="99"/>
    </row>
    <row r="152" spans="1:61" ht="15.75" x14ac:dyDescent="0.25">
      <c r="A152" s="47"/>
      <c r="B152" s="94"/>
      <c r="C152" s="94"/>
      <c r="D152" s="94"/>
      <c r="E152" s="94"/>
      <c r="F152" s="99"/>
      <c r="G152" s="99"/>
      <c r="I152" s="94"/>
      <c r="J152" s="99"/>
      <c r="K152" s="99"/>
      <c r="P152" s="99"/>
      <c r="U152" s="99"/>
      <c r="Z152" s="99"/>
      <c r="AE152" s="99"/>
      <c r="AJ152" s="99"/>
      <c r="AO152" s="99"/>
      <c r="AT152" s="99"/>
      <c r="AY152" s="99"/>
      <c r="BD152" s="99"/>
      <c r="BI152" s="99"/>
    </row>
    <row r="153" spans="1:61" ht="15.75" x14ac:dyDescent="0.25">
      <c r="A153" s="47"/>
      <c r="B153" s="94"/>
      <c r="C153" s="94"/>
      <c r="D153" s="94"/>
      <c r="E153" s="94"/>
      <c r="F153" s="99"/>
      <c r="G153" s="99"/>
      <c r="I153" s="94"/>
      <c r="J153" s="99"/>
      <c r="K153" s="99"/>
      <c r="P153" s="99"/>
      <c r="U153" s="99"/>
      <c r="Z153" s="99"/>
      <c r="AE153" s="99"/>
      <c r="AJ153" s="99"/>
      <c r="AO153" s="99"/>
      <c r="AT153" s="99"/>
      <c r="AY153" s="99"/>
      <c r="BD153" s="99"/>
      <c r="BI153" s="99"/>
    </row>
    <row r="154" spans="1:61" ht="15.75" x14ac:dyDescent="0.25">
      <c r="A154" s="47"/>
      <c r="B154" s="94"/>
      <c r="C154" s="94"/>
      <c r="D154" s="94"/>
      <c r="E154" s="94"/>
      <c r="F154" s="99"/>
      <c r="G154" s="99"/>
      <c r="I154" s="94"/>
      <c r="J154" s="99"/>
      <c r="K154" s="99"/>
      <c r="P154" s="99"/>
      <c r="U154" s="99"/>
      <c r="Z154" s="99"/>
      <c r="AE154" s="99"/>
      <c r="AJ154" s="99"/>
      <c r="AO154" s="99"/>
      <c r="AT154" s="99"/>
      <c r="AY154" s="99"/>
      <c r="BD154" s="99"/>
      <c r="BI154" s="99"/>
    </row>
    <row r="155" spans="1:61" ht="15.75" x14ac:dyDescent="0.25">
      <c r="A155" s="47"/>
      <c r="B155" s="94"/>
      <c r="C155" s="94"/>
      <c r="D155" s="94"/>
      <c r="E155" s="94"/>
      <c r="F155" s="99"/>
      <c r="G155" s="99"/>
      <c r="I155" s="94"/>
      <c r="J155" s="99"/>
      <c r="K155" s="99"/>
      <c r="P155" s="99"/>
      <c r="U155" s="99"/>
      <c r="Z155" s="99"/>
      <c r="AE155" s="99"/>
      <c r="AJ155" s="99"/>
      <c r="AO155" s="99"/>
      <c r="AT155" s="99"/>
      <c r="AY155" s="99"/>
      <c r="BD155" s="99"/>
      <c r="BI155" s="99"/>
    </row>
    <row r="156" spans="1:61" ht="15.75" x14ac:dyDescent="0.25">
      <c r="A156" s="47"/>
      <c r="B156" s="94"/>
      <c r="C156" s="94"/>
      <c r="D156" s="94"/>
      <c r="E156" s="94"/>
      <c r="F156" s="99"/>
      <c r="G156" s="99"/>
      <c r="I156" s="94"/>
      <c r="J156" s="99"/>
      <c r="K156" s="99"/>
      <c r="P156" s="99"/>
      <c r="U156" s="99"/>
      <c r="Z156" s="99"/>
      <c r="AE156" s="99"/>
      <c r="AJ156" s="99"/>
      <c r="AO156" s="99"/>
      <c r="AT156" s="99"/>
      <c r="AY156" s="99"/>
      <c r="BD156" s="99"/>
      <c r="BI156" s="99"/>
    </row>
    <row r="157" spans="1:61" ht="15.75" x14ac:dyDescent="0.25">
      <c r="A157" s="47"/>
      <c r="B157" s="94"/>
      <c r="C157" s="94"/>
      <c r="D157" s="94"/>
      <c r="E157" s="94"/>
      <c r="F157" s="99"/>
      <c r="G157" s="99"/>
      <c r="I157" s="94"/>
      <c r="J157" s="99"/>
      <c r="K157" s="99"/>
      <c r="P157" s="99"/>
      <c r="U157" s="99"/>
      <c r="Z157" s="99"/>
      <c r="AE157" s="99"/>
      <c r="AJ157" s="99"/>
      <c r="AO157" s="99"/>
      <c r="AT157" s="99"/>
      <c r="AY157" s="99"/>
      <c r="BD157" s="99"/>
      <c r="BI157" s="99"/>
    </row>
    <row r="158" spans="1:61" ht="15.75" x14ac:dyDescent="0.25">
      <c r="A158" s="47"/>
      <c r="B158" s="94"/>
      <c r="C158" s="94"/>
      <c r="D158" s="94"/>
      <c r="E158" s="94"/>
      <c r="F158" s="99"/>
      <c r="G158" s="99"/>
      <c r="I158" s="94"/>
      <c r="J158" s="99"/>
      <c r="K158" s="99"/>
      <c r="P158" s="99"/>
      <c r="U158" s="99"/>
      <c r="Z158" s="99"/>
      <c r="AE158" s="99"/>
      <c r="AJ158" s="99"/>
      <c r="AO158" s="99"/>
      <c r="AT158" s="99"/>
      <c r="AY158" s="99"/>
      <c r="BD158" s="99"/>
      <c r="BI158" s="99"/>
    </row>
    <row r="159" spans="1:61" ht="15.75" x14ac:dyDescent="0.25">
      <c r="A159" s="47"/>
      <c r="B159" s="94"/>
      <c r="C159" s="94"/>
      <c r="D159" s="94"/>
      <c r="E159" s="94"/>
      <c r="F159" s="99"/>
      <c r="G159" s="99"/>
      <c r="I159" s="94"/>
      <c r="J159" s="99"/>
      <c r="K159" s="99"/>
      <c r="P159" s="99"/>
      <c r="U159" s="99"/>
      <c r="Z159" s="99"/>
      <c r="AE159" s="99"/>
      <c r="AJ159" s="99"/>
      <c r="AO159" s="99"/>
      <c r="AT159" s="99"/>
      <c r="AY159" s="99"/>
      <c r="BD159" s="99"/>
      <c r="BI159" s="99"/>
    </row>
    <row r="160" spans="1:61" ht="15.75" x14ac:dyDescent="0.25">
      <c r="A160" s="47"/>
      <c r="B160" s="94"/>
      <c r="C160" s="94"/>
      <c r="D160" s="94"/>
      <c r="E160" s="94"/>
      <c r="F160" s="99"/>
      <c r="G160" s="99"/>
      <c r="I160" s="94"/>
      <c r="J160" s="99"/>
      <c r="K160" s="99"/>
      <c r="P160" s="99"/>
      <c r="U160" s="99"/>
      <c r="Z160" s="99"/>
      <c r="AE160" s="99"/>
      <c r="AJ160" s="99"/>
      <c r="AO160" s="99"/>
      <c r="AT160" s="99"/>
      <c r="AY160" s="99"/>
      <c r="BD160" s="99"/>
      <c r="BI160" s="99"/>
    </row>
    <row r="161" spans="1:61" ht="15.75" x14ac:dyDescent="0.25">
      <c r="A161" s="47"/>
      <c r="B161" s="94"/>
      <c r="C161" s="94"/>
      <c r="D161" s="94"/>
      <c r="E161" s="94"/>
      <c r="F161" s="99"/>
      <c r="G161" s="99"/>
      <c r="I161" s="94"/>
      <c r="J161" s="99"/>
      <c r="K161" s="99"/>
      <c r="P161" s="99"/>
      <c r="U161" s="99"/>
      <c r="Z161" s="99"/>
      <c r="AE161" s="99"/>
      <c r="AJ161" s="99"/>
      <c r="AO161" s="99"/>
      <c r="AT161" s="99"/>
      <c r="AY161" s="99"/>
      <c r="BD161" s="99"/>
      <c r="BI161" s="99"/>
    </row>
    <row r="162" spans="1:61" ht="15.75" x14ac:dyDescent="0.25">
      <c r="A162" s="47"/>
      <c r="B162" s="94"/>
      <c r="C162" s="94"/>
      <c r="D162" s="94"/>
      <c r="E162" s="94"/>
      <c r="F162" s="99"/>
      <c r="G162" s="99"/>
      <c r="I162" s="94"/>
      <c r="J162" s="99"/>
      <c r="K162" s="99"/>
      <c r="P162" s="99"/>
      <c r="U162" s="99"/>
      <c r="Z162" s="99"/>
      <c r="AE162" s="99"/>
      <c r="AJ162" s="99"/>
      <c r="AO162" s="99"/>
      <c r="AT162" s="99"/>
      <c r="AY162" s="99"/>
      <c r="BD162" s="99"/>
      <c r="BI162" s="99"/>
    </row>
    <row r="163" spans="1:61" ht="15.75" x14ac:dyDescent="0.25">
      <c r="A163" s="47"/>
      <c r="B163" s="94"/>
      <c r="C163" s="94"/>
      <c r="D163" s="94"/>
      <c r="E163" s="94"/>
      <c r="F163" s="99"/>
      <c r="G163" s="99"/>
      <c r="I163" s="94"/>
      <c r="J163" s="99"/>
      <c r="K163" s="99"/>
      <c r="P163" s="99"/>
      <c r="U163" s="99"/>
      <c r="Z163" s="99"/>
      <c r="AE163" s="99"/>
      <c r="AJ163" s="99"/>
      <c r="AO163" s="99"/>
      <c r="AT163" s="99"/>
      <c r="AY163" s="99"/>
      <c r="BD163" s="99"/>
      <c r="BI163" s="99"/>
    </row>
    <row r="164" spans="1:61" ht="15.75" x14ac:dyDescent="0.25">
      <c r="A164" s="47"/>
      <c r="B164" s="94"/>
      <c r="C164" s="94"/>
      <c r="D164" s="94"/>
      <c r="E164" s="94"/>
      <c r="F164" s="99"/>
      <c r="G164" s="99"/>
      <c r="I164" s="94"/>
      <c r="J164" s="99"/>
      <c r="K164" s="99"/>
      <c r="P164" s="99"/>
      <c r="U164" s="99"/>
      <c r="Z164" s="99"/>
      <c r="AE164" s="99"/>
      <c r="AJ164" s="99"/>
      <c r="AO164" s="99"/>
      <c r="AT164" s="99"/>
      <c r="AY164" s="99"/>
      <c r="BD164" s="99"/>
      <c r="BI164" s="99"/>
    </row>
    <row r="165" spans="1:61" ht="15.75" x14ac:dyDescent="0.25">
      <c r="A165" s="47"/>
      <c r="B165" s="94"/>
      <c r="C165" s="94"/>
      <c r="D165" s="94"/>
      <c r="E165" s="94"/>
      <c r="F165" s="99"/>
      <c r="G165" s="99"/>
      <c r="I165" s="94"/>
      <c r="J165" s="99"/>
      <c r="K165" s="99"/>
      <c r="P165" s="99"/>
      <c r="U165" s="99"/>
      <c r="Z165" s="99"/>
      <c r="AE165" s="99"/>
      <c r="AJ165" s="99"/>
      <c r="AO165" s="99"/>
      <c r="AT165" s="99"/>
      <c r="AY165" s="99"/>
      <c r="BD165" s="99"/>
      <c r="BI165" s="99"/>
    </row>
    <row r="166" spans="1:61" ht="15.75" x14ac:dyDescent="0.25">
      <c r="A166" s="47"/>
      <c r="B166" s="94"/>
      <c r="C166" s="94"/>
      <c r="D166" s="94"/>
      <c r="E166" s="94"/>
      <c r="F166" s="99"/>
      <c r="G166" s="99"/>
      <c r="I166" s="94"/>
      <c r="J166" s="99"/>
      <c r="K166" s="99"/>
      <c r="P166" s="99"/>
      <c r="U166" s="99"/>
      <c r="Z166" s="99"/>
      <c r="AE166" s="99"/>
      <c r="AJ166" s="99"/>
      <c r="AO166" s="99"/>
      <c r="AT166" s="99"/>
      <c r="AY166" s="99"/>
      <c r="BD166" s="99"/>
      <c r="BI166" s="99"/>
    </row>
    <row r="167" spans="1:61" ht="15.75" x14ac:dyDescent="0.25">
      <c r="A167" s="47"/>
      <c r="B167" s="94"/>
      <c r="C167" s="94"/>
      <c r="D167" s="94"/>
      <c r="E167" s="94"/>
      <c r="F167" s="99"/>
      <c r="G167" s="99"/>
      <c r="I167" s="94"/>
      <c r="J167" s="99"/>
      <c r="K167" s="99"/>
      <c r="P167" s="99"/>
      <c r="U167" s="99"/>
      <c r="Z167" s="99"/>
      <c r="AE167" s="99"/>
      <c r="AJ167" s="99"/>
      <c r="AO167" s="99"/>
      <c r="AT167" s="99"/>
      <c r="AY167" s="99"/>
      <c r="BD167" s="99"/>
      <c r="BI167" s="99"/>
    </row>
    <row r="168" spans="1:61" ht="15.75" x14ac:dyDescent="0.25">
      <c r="A168" s="47"/>
      <c r="B168" s="94"/>
      <c r="C168" s="94"/>
      <c r="D168" s="94"/>
      <c r="E168" s="94"/>
      <c r="F168" s="99"/>
      <c r="G168" s="99"/>
      <c r="I168" s="94"/>
      <c r="J168" s="99"/>
      <c r="K168" s="99"/>
      <c r="P168" s="99"/>
      <c r="U168" s="99"/>
      <c r="Z168" s="99"/>
      <c r="AE168" s="99"/>
      <c r="AJ168" s="99"/>
      <c r="AO168" s="99"/>
      <c r="AT168" s="99"/>
      <c r="AY168" s="99"/>
      <c r="BD168" s="99"/>
      <c r="BI168" s="99"/>
    </row>
    <row r="169" spans="1:61" ht="15.75" x14ac:dyDescent="0.25">
      <c r="A169" s="47"/>
      <c r="B169" s="94"/>
      <c r="C169" s="94"/>
      <c r="D169" s="94"/>
      <c r="E169" s="94"/>
      <c r="F169" s="99"/>
      <c r="G169" s="99"/>
      <c r="I169" s="94"/>
      <c r="J169" s="99"/>
      <c r="K169" s="99"/>
      <c r="P169" s="99"/>
      <c r="U169" s="99"/>
      <c r="Z169" s="99"/>
      <c r="AE169" s="99"/>
      <c r="AJ169" s="99"/>
      <c r="AO169" s="99"/>
      <c r="AT169" s="99"/>
      <c r="AY169" s="99"/>
      <c r="BD169" s="99"/>
      <c r="BI169" s="99"/>
    </row>
    <row r="170" spans="1:61" ht="15.75" x14ac:dyDescent="0.25">
      <c r="A170" s="47"/>
      <c r="B170" s="94"/>
      <c r="C170" s="94"/>
      <c r="D170" s="94"/>
      <c r="E170" s="94"/>
      <c r="F170" s="99"/>
      <c r="G170" s="99"/>
      <c r="I170" s="94"/>
      <c r="J170" s="99"/>
      <c r="K170" s="99"/>
      <c r="P170" s="99"/>
      <c r="U170" s="99"/>
      <c r="Z170" s="99"/>
      <c r="AE170" s="99"/>
      <c r="AJ170" s="99"/>
      <c r="AO170" s="99"/>
      <c r="AT170" s="99"/>
      <c r="AY170" s="99"/>
      <c r="BD170" s="99"/>
      <c r="BI170" s="99"/>
    </row>
    <row r="171" spans="1:61" ht="15.75" x14ac:dyDescent="0.25">
      <c r="A171" s="47"/>
      <c r="B171" s="94"/>
      <c r="C171" s="94"/>
      <c r="D171" s="94"/>
      <c r="E171" s="94"/>
      <c r="F171" s="99"/>
      <c r="G171" s="99"/>
      <c r="I171" s="94"/>
      <c r="J171" s="99"/>
      <c r="K171" s="99"/>
      <c r="P171" s="99"/>
      <c r="U171" s="99"/>
      <c r="Z171" s="99"/>
      <c r="AE171" s="99"/>
      <c r="AJ171" s="99"/>
      <c r="AO171" s="99"/>
      <c r="AT171" s="99"/>
      <c r="AY171" s="99"/>
      <c r="BD171" s="99"/>
      <c r="BI171" s="99"/>
    </row>
    <row r="172" spans="1:61" ht="15.75" x14ac:dyDescent="0.25">
      <c r="A172" s="47"/>
      <c r="B172" s="94"/>
      <c r="C172" s="94"/>
      <c r="D172" s="94"/>
      <c r="E172" s="94"/>
      <c r="F172" s="99"/>
      <c r="G172" s="99"/>
      <c r="I172" s="94"/>
      <c r="J172" s="99"/>
      <c r="K172" s="99"/>
      <c r="P172" s="99"/>
      <c r="U172" s="99"/>
      <c r="Z172" s="99"/>
      <c r="AE172" s="99"/>
      <c r="AJ172" s="99"/>
      <c r="AO172" s="99"/>
      <c r="AT172" s="99"/>
      <c r="AY172" s="99"/>
      <c r="BD172" s="99"/>
      <c r="BI172" s="99"/>
    </row>
    <row r="173" spans="1:61" ht="15.75" x14ac:dyDescent="0.25">
      <c r="A173" s="47"/>
      <c r="B173" s="94"/>
      <c r="C173" s="94"/>
      <c r="D173" s="94"/>
      <c r="E173" s="94"/>
      <c r="F173" s="99"/>
      <c r="G173" s="99"/>
      <c r="I173" s="94"/>
      <c r="J173" s="99"/>
      <c r="K173" s="99"/>
      <c r="P173" s="99"/>
      <c r="U173" s="99"/>
      <c r="Z173" s="99"/>
      <c r="AE173" s="99"/>
      <c r="AJ173" s="99"/>
      <c r="AO173" s="99"/>
      <c r="AT173" s="99"/>
      <c r="AY173" s="99"/>
      <c r="BD173" s="99"/>
      <c r="BI173" s="99"/>
    </row>
    <row r="174" spans="1:61" ht="15.75" x14ac:dyDescent="0.25">
      <c r="A174" s="47"/>
      <c r="B174" s="94"/>
      <c r="C174" s="94"/>
      <c r="D174" s="94"/>
      <c r="E174" s="94"/>
      <c r="F174" s="99"/>
      <c r="G174" s="99"/>
      <c r="I174" s="94"/>
      <c r="J174" s="99"/>
      <c r="K174" s="99"/>
      <c r="P174" s="99"/>
      <c r="U174" s="99"/>
      <c r="Z174" s="99"/>
      <c r="AE174" s="99"/>
      <c r="AJ174" s="99"/>
      <c r="AO174" s="99"/>
      <c r="AT174" s="99"/>
      <c r="AY174" s="99"/>
      <c r="BD174" s="99"/>
      <c r="BI174" s="99"/>
    </row>
    <row r="175" spans="1:61" ht="15.75" x14ac:dyDescent="0.25">
      <c r="A175" s="47"/>
      <c r="B175" s="94"/>
      <c r="C175" s="94"/>
      <c r="D175" s="94"/>
      <c r="E175" s="94"/>
      <c r="F175" s="99"/>
      <c r="G175" s="99"/>
      <c r="I175" s="94"/>
      <c r="J175" s="99"/>
      <c r="K175" s="99"/>
      <c r="P175" s="99"/>
      <c r="U175" s="99"/>
      <c r="Z175" s="99"/>
      <c r="AE175" s="99"/>
      <c r="AJ175" s="99"/>
      <c r="AO175" s="99"/>
      <c r="AT175" s="99"/>
      <c r="AY175" s="99"/>
      <c r="BD175" s="99"/>
      <c r="BI175" s="99"/>
    </row>
    <row r="176" spans="1:61" ht="15.75" x14ac:dyDescent="0.25">
      <c r="A176" s="47"/>
      <c r="B176" s="94"/>
      <c r="C176" s="94"/>
      <c r="D176" s="94"/>
      <c r="E176" s="94"/>
      <c r="F176" s="99"/>
      <c r="G176" s="99"/>
      <c r="I176" s="94"/>
      <c r="J176" s="99"/>
      <c r="K176" s="99"/>
      <c r="P176" s="99"/>
      <c r="U176" s="99"/>
      <c r="Z176" s="99"/>
      <c r="AE176" s="99"/>
      <c r="AJ176" s="99"/>
      <c r="AO176" s="99"/>
      <c r="AT176" s="99"/>
      <c r="AY176" s="99"/>
      <c r="BD176" s="99"/>
      <c r="BI176" s="99"/>
    </row>
    <row r="177" spans="1:61" ht="15.75" x14ac:dyDescent="0.25">
      <c r="A177" s="47"/>
      <c r="B177" s="94"/>
      <c r="C177" s="94"/>
      <c r="D177" s="94"/>
      <c r="E177" s="94"/>
      <c r="F177" s="99"/>
      <c r="G177" s="99"/>
      <c r="I177" s="94"/>
      <c r="J177" s="99"/>
      <c r="K177" s="99"/>
      <c r="P177" s="99"/>
      <c r="U177" s="99"/>
      <c r="Z177" s="99"/>
      <c r="AE177" s="99"/>
      <c r="AJ177" s="99"/>
      <c r="AO177" s="99"/>
      <c r="AT177" s="99"/>
      <c r="AY177" s="99"/>
      <c r="BD177" s="99"/>
      <c r="BI177" s="99"/>
    </row>
    <row r="178" spans="1:61" ht="15.75" x14ac:dyDescent="0.25">
      <c r="A178" s="47"/>
      <c r="B178" s="94"/>
      <c r="C178" s="94"/>
      <c r="D178" s="94"/>
      <c r="E178" s="94"/>
      <c r="F178" s="99"/>
      <c r="G178" s="99"/>
      <c r="I178" s="94"/>
      <c r="J178" s="99"/>
      <c r="K178" s="99"/>
      <c r="P178" s="99"/>
      <c r="U178" s="99"/>
      <c r="Z178" s="99"/>
      <c r="AE178" s="99"/>
      <c r="AJ178" s="99"/>
      <c r="AO178" s="99"/>
      <c r="AT178" s="99"/>
      <c r="AY178" s="99"/>
      <c r="BD178" s="99"/>
      <c r="BI178" s="99"/>
    </row>
    <row r="179" spans="1:61" ht="15.75" x14ac:dyDescent="0.25">
      <c r="A179" s="47"/>
      <c r="B179" s="94"/>
      <c r="C179" s="94"/>
      <c r="D179" s="94"/>
      <c r="E179" s="36"/>
      <c r="F179" s="100"/>
      <c r="G179" s="100"/>
      <c r="I179" s="36"/>
      <c r="J179" s="100"/>
      <c r="K179" s="100"/>
      <c r="P179" s="100"/>
      <c r="U179" s="100"/>
      <c r="Z179" s="100"/>
      <c r="AE179" s="100"/>
      <c r="AJ179" s="100"/>
      <c r="AO179" s="100"/>
      <c r="AT179" s="100"/>
      <c r="AY179" s="100"/>
      <c r="BD179" s="100"/>
      <c r="BI179" s="100"/>
    </row>
    <row r="180" spans="1:61" x14ac:dyDescent="0.25">
      <c r="A180" s="48"/>
      <c r="B180" s="36"/>
      <c r="C180" s="36"/>
      <c r="D180" s="36"/>
      <c r="E180" s="36"/>
      <c r="F180" s="100"/>
      <c r="G180" s="100"/>
      <c r="I180" s="36"/>
      <c r="J180" s="100"/>
      <c r="K180" s="100"/>
      <c r="P180" s="100"/>
      <c r="U180" s="100"/>
      <c r="Z180" s="100"/>
      <c r="AE180" s="100"/>
      <c r="AJ180" s="100"/>
      <c r="AO180" s="100"/>
      <c r="AT180" s="100"/>
      <c r="AY180" s="100"/>
      <c r="BD180" s="100"/>
      <c r="BI180" s="100"/>
    </row>
    <row r="181" spans="1:61" x14ac:dyDescent="0.25">
      <c r="A181" s="48"/>
      <c r="B181" s="36"/>
      <c r="C181" s="36"/>
      <c r="D181" s="36"/>
      <c r="E181" s="36"/>
      <c r="F181" s="100"/>
      <c r="G181" s="100"/>
      <c r="I181" s="36"/>
      <c r="J181" s="100"/>
      <c r="K181" s="100"/>
      <c r="P181" s="100"/>
      <c r="U181" s="100"/>
      <c r="Z181" s="100"/>
      <c r="AE181" s="100"/>
      <c r="AJ181" s="100"/>
      <c r="AO181" s="100"/>
      <c r="AT181" s="100"/>
      <c r="AY181" s="100"/>
      <c r="BD181" s="100"/>
      <c r="BI181" s="100"/>
    </row>
    <row r="182" spans="1:61" x14ac:dyDescent="0.25">
      <c r="A182" s="48"/>
      <c r="B182" s="36"/>
      <c r="C182" s="36"/>
      <c r="D182" s="36"/>
      <c r="E182" s="36"/>
      <c r="F182" s="100"/>
      <c r="G182" s="100"/>
      <c r="I182" s="36"/>
      <c r="J182" s="100"/>
      <c r="K182" s="100"/>
      <c r="P182" s="100"/>
      <c r="U182" s="100"/>
      <c r="Z182" s="100"/>
      <c r="AE182" s="100"/>
      <c r="AJ182" s="100"/>
      <c r="AO182" s="100"/>
      <c r="AT182" s="100"/>
      <c r="AY182" s="100"/>
      <c r="BD182" s="100"/>
      <c r="BI182" s="100"/>
    </row>
    <row r="183" spans="1:61" x14ac:dyDescent="0.25">
      <c r="A183" s="48"/>
      <c r="B183" s="36"/>
      <c r="C183" s="36"/>
      <c r="D183" s="36"/>
      <c r="E183" s="36"/>
      <c r="F183" s="100"/>
      <c r="G183" s="100"/>
      <c r="I183" s="36"/>
      <c r="J183" s="100"/>
      <c r="K183" s="100"/>
      <c r="P183" s="100"/>
      <c r="U183" s="100"/>
      <c r="Z183" s="100"/>
      <c r="AE183" s="100"/>
      <c r="AJ183" s="100"/>
      <c r="AO183" s="100"/>
      <c r="AT183" s="100"/>
      <c r="AY183" s="100"/>
      <c r="BD183" s="100"/>
      <c r="BI183" s="100"/>
    </row>
    <row r="184" spans="1:61" x14ac:dyDescent="0.25">
      <c r="A184" s="48"/>
      <c r="B184" s="36"/>
      <c r="C184" s="36"/>
      <c r="D184" s="36"/>
      <c r="E184" s="36"/>
      <c r="F184" s="100"/>
      <c r="G184" s="100"/>
      <c r="I184" s="36"/>
      <c r="J184" s="100"/>
      <c r="K184" s="100"/>
      <c r="P184" s="100"/>
      <c r="U184" s="100"/>
      <c r="Z184" s="100"/>
      <c r="AE184" s="100"/>
      <c r="AJ184" s="100"/>
      <c r="AO184" s="100"/>
      <c r="AT184" s="100"/>
      <c r="AY184" s="100"/>
      <c r="BD184" s="100"/>
      <c r="BI184" s="100"/>
    </row>
    <row r="185" spans="1:61" x14ac:dyDescent="0.25">
      <c r="A185" s="48"/>
      <c r="B185" s="36"/>
      <c r="C185" s="36"/>
      <c r="D185" s="36"/>
      <c r="E185" s="36"/>
      <c r="F185" s="100"/>
      <c r="G185" s="100"/>
      <c r="I185" s="36"/>
      <c r="J185" s="100"/>
      <c r="K185" s="100"/>
      <c r="P185" s="100"/>
      <c r="U185" s="100"/>
      <c r="Z185" s="100"/>
      <c r="AE185" s="100"/>
      <c r="AJ185" s="100"/>
      <c r="AO185" s="100"/>
      <c r="AT185" s="100"/>
      <c r="AY185" s="100"/>
      <c r="BD185" s="100"/>
      <c r="BI185" s="100"/>
    </row>
    <row r="186" spans="1:61" x14ac:dyDescent="0.25">
      <c r="A186" s="48"/>
      <c r="B186" s="36"/>
      <c r="C186" s="36"/>
      <c r="D186" s="36"/>
      <c r="E186" s="36"/>
      <c r="F186" s="100"/>
      <c r="G186" s="100"/>
      <c r="I186" s="36"/>
      <c r="J186" s="100"/>
      <c r="K186" s="100"/>
      <c r="P186" s="100"/>
      <c r="U186" s="100"/>
      <c r="Z186" s="100"/>
      <c r="AE186" s="100"/>
      <c r="AJ186" s="100"/>
      <c r="AO186" s="100"/>
      <c r="AT186" s="100"/>
      <c r="AY186" s="100"/>
      <c r="BD186" s="100"/>
      <c r="BI186" s="100"/>
    </row>
    <row r="187" spans="1:61" x14ac:dyDescent="0.25">
      <c r="A187" s="48"/>
      <c r="B187" s="36"/>
      <c r="C187" s="36"/>
      <c r="D187" s="36"/>
      <c r="E187" s="36"/>
      <c r="F187" s="100"/>
      <c r="G187" s="100"/>
      <c r="I187" s="36"/>
      <c r="J187" s="100"/>
      <c r="K187" s="100"/>
      <c r="P187" s="100"/>
      <c r="U187" s="100"/>
      <c r="Z187" s="100"/>
      <c r="AE187" s="100"/>
      <c r="AJ187" s="100"/>
      <c r="AO187" s="100"/>
      <c r="AT187" s="100"/>
      <c r="AY187" s="100"/>
      <c r="BD187" s="100"/>
      <c r="BI187" s="100"/>
    </row>
    <row r="188" spans="1:61" x14ac:dyDescent="0.25">
      <c r="A188" s="48"/>
      <c r="B188" s="36"/>
      <c r="C188" s="36"/>
      <c r="D188" s="36"/>
      <c r="E188" s="36"/>
      <c r="F188" s="100"/>
      <c r="G188" s="100"/>
      <c r="I188" s="36"/>
      <c r="J188" s="100"/>
      <c r="K188" s="100"/>
      <c r="P188" s="100"/>
      <c r="U188" s="100"/>
      <c r="Z188" s="100"/>
      <c r="AE188" s="100"/>
      <c r="AJ188" s="100"/>
      <c r="AO188" s="100"/>
      <c r="AT188" s="100"/>
      <c r="AY188" s="100"/>
      <c r="BD188" s="100"/>
      <c r="BI188" s="100"/>
    </row>
    <row r="189" spans="1:61" x14ac:dyDescent="0.25">
      <c r="A189" s="48"/>
      <c r="B189" s="36"/>
      <c r="C189" s="36"/>
      <c r="D189" s="36"/>
      <c r="E189" s="36"/>
      <c r="F189" s="100"/>
      <c r="G189" s="100"/>
      <c r="I189" s="36"/>
      <c r="J189" s="100"/>
      <c r="K189" s="100"/>
      <c r="P189" s="100"/>
      <c r="U189" s="100"/>
      <c r="Z189" s="100"/>
      <c r="AE189" s="100"/>
      <c r="AJ189" s="100"/>
      <c r="AO189" s="100"/>
      <c r="AT189" s="100"/>
      <c r="AY189" s="100"/>
      <c r="BD189" s="100"/>
      <c r="BI189" s="100"/>
    </row>
    <row r="190" spans="1:61" x14ac:dyDescent="0.25">
      <c r="A190" s="48"/>
      <c r="B190" s="36"/>
      <c r="C190" s="36"/>
      <c r="D190" s="36"/>
      <c r="E190" s="36"/>
      <c r="F190" s="100"/>
      <c r="G190" s="100"/>
      <c r="I190" s="36"/>
      <c r="J190" s="100"/>
      <c r="K190" s="100"/>
      <c r="P190" s="100"/>
      <c r="U190" s="100"/>
      <c r="Z190" s="100"/>
      <c r="AE190" s="100"/>
      <c r="AJ190" s="100"/>
      <c r="AO190" s="100"/>
      <c r="AT190" s="100"/>
      <c r="AY190" s="100"/>
      <c r="BD190" s="100"/>
      <c r="BI190" s="100"/>
    </row>
    <row r="191" spans="1:61" x14ac:dyDescent="0.25">
      <c r="A191" s="48"/>
      <c r="B191" s="36"/>
      <c r="C191" s="36"/>
      <c r="D191" s="36"/>
      <c r="E191" s="36"/>
      <c r="F191" s="100"/>
      <c r="G191" s="100"/>
      <c r="I191" s="36"/>
      <c r="J191" s="100"/>
      <c r="K191" s="100"/>
      <c r="P191" s="100"/>
      <c r="U191" s="100"/>
      <c r="Z191" s="100"/>
      <c r="AE191" s="100"/>
      <c r="AJ191" s="100"/>
      <c r="AO191" s="100"/>
      <c r="AT191" s="100"/>
      <c r="AY191" s="100"/>
      <c r="BD191" s="100"/>
      <c r="BI191" s="100"/>
    </row>
    <row r="192" spans="1:61" x14ac:dyDescent="0.25">
      <c r="A192" s="48"/>
      <c r="B192" s="36"/>
      <c r="C192" s="36"/>
      <c r="D192" s="36"/>
      <c r="E192" s="36"/>
      <c r="F192" s="100"/>
      <c r="G192" s="100"/>
      <c r="I192" s="36"/>
      <c r="J192" s="100"/>
      <c r="K192" s="100"/>
      <c r="P192" s="100"/>
      <c r="U192" s="100"/>
      <c r="Z192" s="100"/>
      <c r="AE192" s="100"/>
      <c r="AJ192" s="100"/>
      <c r="AO192" s="100"/>
      <c r="AT192" s="100"/>
      <c r="AY192" s="100"/>
      <c r="BD192" s="100"/>
      <c r="BI192" s="100"/>
    </row>
    <row r="193" spans="1:61" x14ac:dyDescent="0.25">
      <c r="A193" s="48"/>
      <c r="B193" s="36"/>
      <c r="C193" s="36"/>
      <c r="D193" s="36"/>
      <c r="E193" s="36"/>
      <c r="F193" s="100"/>
      <c r="G193" s="100"/>
      <c r="I193" s="36"/>
      <c r="J193" s="100"/>
      <c r="K193" s="100"/>
      <c r="P193" s="100"/>
      <c r="U193" s="100"/>
      <c r="Z193" s="100"/>
      <c r="AE193" s="100"/>
      <c r="AJ193" s="100"/>
      <c r="AO193" s="100"/>
      <c r="AT193" s="100"/>
      <c r="AY193" s="100"/>
      <c r="BD193" s="100"/>
      <c r="BI193" s="100"/>
    </row>
    <row r="194" spans="1:61" x14ac:dyDescent="0.25">
      <c r="A194" s="48"/>
      <c r="B194" s="36"/>
      <c r="C194" s="36"/>
      <c r="D194" s="36"/>
      <c r="E194" s="36"/>
      <c r="F194" s="100"/>
      <c r="G194" s="100"/>
      <c r="I194" s="36"/>
      <c r="J194" s="100"/>
      <c r="K194" s="100"/>
      <c r="P194" s="100"/>
      <c r="U194" s="100"/>
      <c r="Z194" s="100"/>
      <c r="AE194" s="100"/>
      <c r="AJ194" s="100"/>
      <c r="AO194" s="100"/>
      <c r="AT194" s="100"/>
      <c r="AY194" s="100"/>
      <c r="BD194" s="100"/>
      <c r="BI194" s="100"/>
    </row>
    <row r="195" spans="1:61" x14ac:dyDescent="0.25">
      <c r="A195" s="48"/>
      <c r="B195" s="36"/>
      <c r="C195" s="36"/>
      <c r="D195" s="36"/>
      <c r="E195" s="36"/>
      <c r="F195" s="100"/>
      <c r="G195" s="100"/>
      <c r="I195" s="36"/>
      <c r="J195" s="100"/>
      <c r="K195" s="100"/>
      <c r="P195" s="100"/>
      <c r="U195" s="100"/>
      <c r="Z195" s="100"/>
      <c r="AE195" s="100"/>
      <c r="AJ195" s="100"/>
      <c r="AO195" s="100"/>
      <c r="AT195" s="100"/>
      <c r="AY195" s="100"/>
      <c r="BD195" s="100"/>
      <c r="BI195" s="100"/>
    </row>
    <row r="196" spans="1:61" x14ac:dyDescent="0.25">
      <c r="A196" s="48"/>
      <c r="B196" s="36"/>
      <c r="C196" s="36"/>
      <c r="D196" s="36"/>
      <c r="E196" s="36"/>
      <c r="F196" s="100"/>
      <c r="G196" s="100"/>
      <c r="I196" s="36"/>
      <c r="J196" s="100"/>
      <c r="K196" s="100"/>
      <c r="P196" s="100"/>
      <c r="U196" s="100"/>
      <c r="Z196" s="100"/>
      <c r="AE196" s="100"/>
      <c r="AJ196" s="100"/>
      <c r="AO196" s="100"/>
      <c r="AT196" s="100"/>
      <c r="AY196" s="100"/>
      <c r="BD196" s="100"/>
      <c r="BI196" s="100"/>
    </row>
    <row r="197" spans="1:61" x14ac:dyDescent="0.25">
      <c r="A197" s="48"/>
      <c r="B197" s="36"/>
      <c r="C197" s="36"/>
      <c r="D197" s="36"/>
      <c r="E197" s="36"/>
      <c r="F197" s="100"/>
      <c r="G197" s="100"/>
      <c r="I197" s="36"/>
      <c r="J197" s="100"/>
      <c r="K197" s="100"/>
      <c r="P197" s="100"/>
      <c r="U197" s="100"/>
      <c r="Z197" s="100"/>
      <c r="AE197" s="100"/>
      <c r="AJ197" s="100"/>
      <c r="AO197" s="100"/>
      <c r="AT197" s="100"/>
      <c r="AY197" s="100"/>
      <c r="BD197" s="100"/>
      <c r="BI197" s="100"/>
    </row>
    <row r="198" spans="1:61" x14ac:dyDescent="0.25">
      <c r="A198" s="48"/>
      <c r="B198" s="36"/>
      <c r="C198" s="36"/>
      <c r="D198" s="36"/>
      <c r="E198" s="36"/>
      <c r="F198" s="100"/>
      <c r="G198" s="100"/>
      <c r="I198" s="36"/>
      <c r="J198" s="100"/>
      <c r="K198" s="100"/>
      <c r="P198" s="100"/>
      <c r="U198" s="100"/>
      <c r="Z198" s="100"/>
      <c r="AE198" s="100"/>
      <c r="AJ198" s="100"/>
      <c r="AO198" s="100"/>
      <c r="AT198" s="100"/>
      <c r="AY198" s="100"/>
      <c r="BD198" s="100"/>
      <c r="BI198" s="100"/>
    </row>
    <row r="199" spans="1:61" x14ac:dyDescent="0.25">
      <c r="A199" s="48"/>
      <c r="B199" s="36"/>
      <c r="C199" s="36"/>
      <c r="D199" s="36"/>
      <c r="E199" s="36"/>
      <c r="F199" s="100"/>
      <c r="G199" s="100"/>
      <c r="I199" s="36"/>
      <c r="J199" s="100"/>
      <c r="K199" s="100"/>
      <c r="P199" s="100"/>
      <c r="U199" s="100"/>
      <c r="Z199" s="100"/>
      <c r="AE199" s="100"/>
      <c r="AJ199" s="100"/>
      <c r="AO199" s="100"/>
      <c r="AT199" s="100"/>
      <c r="AY199" s="100"/>
      <c r="BD199" s="100"/>
      <c r="BI199" s="100"/>
    </row>
    <row r="200" spans="1:61" x14ac:dyDescent="0.25">
      <c r="A200" s="48"/>
      <c r="B200" s="36"/>
      <c r="C200" s="36"/>
      <c r="D200" s="36"/>
      <c r="E200" s="36"/>
      <c r="F200" s="100"/>
      <c r="G200" s="100"/>
      <c r="I200" s="36"/>
      <c r="J200" s="100"/>
      <c r="K200" s="100"/>
      <c r="P200" s="100"/>
      <c r="U200" s="100"/>
      <c r="Z200" s="100"/>
      <c r="AE200" s="100"/>
      <c r="AJ200" s="100"/>
      <c r="AO200" s="100"/>
      <c r="AT200" s="100"/>
      <c r="AY200" s="100"/>
      <c r="BD200" s="100"/>
      <c r="BI200" s="100"/>
    </row>
    <row r="201" spans="1:61" x14ac:dyDescent="0.25">
      <c r="A201" s="48"/>
      <c r="B201" s="36"/>
      <c r="C201" s="36"/>
      <c r="D201" s="36"/>
      <c r="E201" s="36"/>
      <c r="F201" s="100"/>
      <c r="G201" s="100"/>
      <c r="I201" s="36"/>
      <c r="J201" s="100"/>
      <c r="K201" s="100"/>
      <c r="P201" s="100"/>
      <c r="U201" s="100"/>
      <c r="Z201" s="100"/>
      <c r="AE201" s="100"/>
      <c r="AJ201" s="100"/>
      <c r="AO201" s="100"/>
      <c r="AT201" s="100"/>
      <c r="AY201" s="100"/>
      <c r="BD201" s="100"/>
      <c r="BI201" s="100"/>
    </row>
    <row r="202" spans="1:61" x14ac:dyDescent="0.25">
      <c r="A202" s="48"/>
      <c r="B202" s="36"/>
      <c r="C202" s="36"/>
      <c r="D202" s="36"/>
      <c r="E202" s="36"/>
      <c r="F202" s="100"/>
      <c r="G202" s="100"/>
      <c r="I202" s="36"/>
      <c r="J202" s="100"/>
      <c r="K202" s="100"/>
      <c r="P202" s="100"/>
      <c r="U202" s="100"/>
      <c r="Z202" s="100"/>
      <c r="AE202" s="100"/>
      <c r="AJ202" s="100"/>
      <c r="AO202" s="100"/>
      <c r="AT202" s="100"/>
      <c r="AY202" s="100"/>
      <c r="BD202" s="100"/>
      <c r="BI202" s="100"/>
    </row>
    <row r="203" spans="1:61" x14ac:dyDescent="0.25">
      <c r="A203" s="48"/>
      <c r="B203" s="36"/>
      <c r="C203" s="36"/>
      <c r="D203" s="36"/>
      <c r="E203" s="36"/>
      <c r="F203" s="100"/>
      <c r="G203" s="100"/>
      <c r="I203" s="36"/>
      <c r="J203" s="100"/>
      <c r="K203" s="100"/>
      <c r="P203" s="100"/>
      <c r="U203" s="100"/>
      <c r="Z203" s="100"/>
      <c r="AE203" s="100"/>
      <c r="AJ203" s="100"/>
      <c r="AO203" s="100"/>
      <c r="AT203" s="100"/>
      <c r="AY203" s="100"/>
      <c r="BD203" s="100"/>
      <c r="BI203" s="100"/>
    </row>
    <row r="204" spans="1:61" x14ac:dyDescent="0.25">
      <c r="A204" s="48"/>
      <c r="B204" s="36"/>
      <c r="C204" s="36"/>
      <c r="D204" s="36"/>
      <c r="E204" s="36"/>
      <c r="F204" s="100"/>
      <c r="G204" s="100"/>
      <c r="I204" s="36"/>
      <c r="J204" s="100"/>
      <c r="K204" s="100"/>
      <c r="P204" s="100"/>
      <c r="U204" s="100"/>
      <c r="Z204" s="100"/>
      <c r="AE204" s="100"/>
      <c r="AJ204" s="100"/>
      <c r="AO204" s="100"/>
      <c r="AT204" s="100"/>
      <c r="AY204" s="100"/>
      <c r="BD204" s="100"/>
      <c r="BI204" s="100"/>
    </row>
    <row r="205" spans="1:61" x14ac:dyDescent="0.25">
      <c r="A205" s="48"/>
      <c r="B205" s="36"/>
      <c r="C205" s="36"/>
      <c r="D205" s="36"/>
      <c r="E205" s="36"/>
      <c r="F205" s="100"/>
      <c r="G205" s="100"/>
      <c r="I205" s="36"/>
      <c r="J205" s="100"/>
      <c r="K205" s="100"/>
      <c r="P205" s="100"/>
      <c r="U205" s="100"/>
      <c r="Z205" s="100"/>
      <c r="AE205" s="100"/>
      <c r="AJ205" s="100"/>
      <c r="AO205" s="100"/>
      <c r="AT205" s="100"/>
      <c r="AY205" s="100"/>
      <c r="BD205" s="100"/>
      <c r="BI205" s="100"/>
    </row>
    <row r="206" spans="1:61" x14ac:dyDescent="0.25">
      <c r="A206" s="48"/>
      <c r="B206" s="36"/>
      <c r="C206" s="36"/>
      <c r="D206" s="36"/>
      <c r="E206" s="36"/>
      <c r="F206" s="100"/>
      <c r="G206" s="100"/>
      <c r="I206" s="36"/>
      <c r="J206" s="100"/>
      <c r="K206" s="100"/>
      <c r="P206" s="100"/>
      <c r="U206" s="100"/>
      <c r="Z206" s="100"/>
      <c r="AE206" s="100"/>
      <c r="AJ206" s="100"/>
      <c r="AO206" s="100"/>
      <c r="AT206" s="100"/>
      <c r="AY206" s="100"/>
      <c r="BD206" s="100"/>
      <c r="BI206" s="100"/>
    </row>
    <row r="207" spans="1:61" x14ac:dyDescent="0.25">
      <c r="A207" s="48"/>
      <c r="B207" s="36"/>
      <c r="C207" s="36"/>
      <c r="D207" s="36"/>
      <c r="E207" s="36"/>
      <c r="F207" s="100"/>
      <c r="G207" s="100"/>
      <c r="I207" s="36"/>
      <c r="J207" s="100"/>
      <c r="K207" s="100"/>
      <c r="P207" s="100"/>
      <c r="U207" s="100"/>
      <c r="Z207" s="100"/>
      <c r="AE207" s="100"/>
      <c r="AJ207" s="100"/>
      <c r="AO207" s="100"/>
      <c r="AT207" s="100"/>
      <c r="AY207" s="100"/>
      <c r="BD207" s="100"/>
      <c r="BI207" s="100"/>
    </row>
    <row r="208" spans="1:61" x14ac:dyDescent="0.25">
      <c r="A208" s="48"/>
      <c r="B208" s="36"/>
      <c r="C208" s="36"/>
      <c r="D208" s="36"/>
      <c r="E208" s="36"/>
      <c r="F208" s="100"/>
      <c r="G208" s="100"/>
      <c r="I208" s="36"/>
      <c r="J208" s="100"/>
      <c r="K208" s="100"/>
      <c r="P208" s="100"/>
      <c r="U208" s="100"/>
      <c r="Z208" s="100"/>
      <c r="AE208" s="100"/>
      <c r="AJ208" s="100"/>
      <c r="AO208" s="100"/>
      <c r="AT208" s="100"/>
      <c r="AY208" s="100"/>
      <c r="BD208" s="100"/>
      <c r="BI208" s="100"/>
    </row>
    <row r="209" spans="1:61" x14ac:dyDescent="0.25">
      <c r="A209" s="48"/>
      <c r="B209" s="36"/>
      <c r="C209" s="36"/>
      <c r="D209" s="36"/>
      <c r="E209" s="36"/>
      <c r="F209" s="100"/>
      <c r="G209" s="100"/>
      <c r="I209" s="36"/>
      <c r="J209" s="100"/>
      <c r="K209" s="100"/>
      <c r="P209" s="100"/>
      <c r="U209" s="100"/>
      <c r="Z209" s="100"/>
      <c r="AE209" s="100"/>
      <c r="AJ209" s="100"/>
      <c r="AO209" s="100"/>
      <c r="AT209" s="100"/>
      <c r="AY209" s="100"/>
      <c r="BD209" s="100"/>
      <c r="BI209" s="100"/>
    </row>
    <row r="210" spans="1:61" x14ac:dyDescent="0.25">
      <c r="A210" s="48"/>
      <c r="B210" s="36"/>
      <c r="C210" s="36"/>
      <c r="D210" s="36"/>
      <c r="E210" s="36"/>
      <c r="F210" s="100"/>
      <c r="G210" s="100"/>
      <c r="I210" s="36"/>
      <c r="J210" s="100"/>
      <c r="K210" s="100"/>
      <c r="P210" s="100"/>
      <c r="U210" s="100"/>
      <c r="Z210" s="100"/>
      <c r="AE210" s="100"/>
      <c r="AJ210" s="100"/>
      <c r="AO210" s="100"/>
      <c r="AT210" s="100"/>
      <c r="AY210" s="100"/>
      <c r="BD210" s="100"/>
      <c r="BI210" s="100"/>
    </row>
    <row r="211" spans="1:61" x14ac:dyDescent="0.25">
      <c r="A211" s="48"/>
      <c r="B211" s="36"/>
      <c r="C211" s="36"/>
      <c r="D211" s="36"/>
      <c r="E211" s="36"/>
      <c r="F211" s="100"/>
      <c r="G211" s="100"/>
      <c r="I211" s="36"/>
      <c r="J211" s="100"/>
      <c r="K211" s="100"/>
      <c r="P211" s="100"/>
      <c r="U211" s="100"/>
      <c r="Z211" s="100"/>
      <c r="AE211" s="100"/>
      <c r="AJ211" s="100"/>
      <c r="AO211" s="100"/>
      <c r="AT211" s="100"/>
      <c r="AY211" s="100"/>
      <c r="BD211" s="100"/>
      <c r="BI211" s="100"/>
    </row>
    <row r="212" spans="1:61" x14ac:dyDescent="0.25">
      <c r="A212" s="48"/>
      <c r="B212" s="36"/>
      <c r="C212" s="36"/>
      <c r="D212" s="36"/>
      <c r="E212" s="36"/>
      <c r="F212" s="100"/>
      <c r="G212" s="100"/>
      <c r="I212" s="36"/>
      <c r="J212" s="100"/>
      <c r="K212" s="100"/>
      <c r="P212" s="100"/>
      <c r="U212" s="100"/>
      <c r="Z212" s="100"/>
      <c r="AE212" s="100"/>
      <c r="AJ212" s="100"/>
      <c r="AO212" s="100"/>
      <c r="AT212" s="100"/>
      <c r="AY212" s="100"/>
      <c r="BD212" s="100"/>
      <c r="BI212" s="100"/>
    </row>
    <row r="213" spans="1:61" x14ac:dyDescent="0.25">
      <c r="A213" s="48"/>
      <c r="B213" s="36"/>
      <c r="C213" s="36"/>
      <c r="D213" s="36"/>
      <c r="E213" s="36"/>
      <c r="F213" s="100"/>
      <c r="G213" s="100"/>
      <c r="I213" s="36"/>
      <c r="J213" s="100"/>
      <c r="K213" s="100"/>
      <c r="P213" s="100"/>
      <c r="U213" s="100"/>
      <c r="Z213" s="100"/>
      <c r="AE213" s="100"/>
      <c r="AJ213" s="100"/>
      <c r="AO213" s="100"/>
      <c r="AT213" s="100"/>
      <c r="AY213" s="100"/>
      <c r="BD213" s="100"/>
      <c r="BI213" s="100"/>
    </row>
    <row r="214" spans="1:61" x14ac:dyDescent="0.25">
      <c r="A214" s="48"/>
      <c r="B214" s="36"/>
      <c r="C214" s="36"/>
      <c r="D214" s="36"/>
      <c r="E214" s="36"/>
      <c r="F214" s="100"/>
      <c r="G214" s="100"/>
      <c r="I214" s="36"/>
      <c r="J214" s="100"/>
      <c r="K214" s="100"/>
      <c r="P214" s="100"/>
      <c r="U214" s="100"/>
      <c r="Z214" s="100"/>
      <c r="AE214" s="100"/>
      <c r="AJ214" s="100"/>
      <c r="AO214" s="100"/>
      <c r="AT214" s="100"/>
      <c r="AY214" s="100"/>
      <c r="BD214" s="100"/>
      <c r="BI214" s="100"/>
    </row>
    <row r="215" spans="1:61" x14ac:dyDescent="0.25">
      <c r="A215" s="48"/>
      <c r="B215" s="36"/>
      <c r="C215" s="36"/>
      <c r="D215" s="36"/>
      <c r="E215" s="36"/>
      <c r="F215" s="100"/>
      <c r="G215" s="100"/>
      <c r="I215" s="36"/>
      <c r="J215" s="100"/>
      <c r="K215" s="100"/>
      <c r="P215" s="100"/>
      <c r="U215" s="100"/>
      <c r="Z215" s="100"/>
      <c r="AE215" s="100"/>
      <c r="AJ215" s="100"/>
      <c r="AO215" s="100"/>
      <c r="AT215" s="100"/>
      <c r="AY215" s="100"/>
      <c r="BD215" s="100"/>
      <c r="BI215" s="100"/>
    </row>
    <row r="216" spans="1:61" x14ac:dyDescent="0.25">
      <c r="A216" s="48"/>
      <c r="B216" s="36"/>
      <c r="C216" s="36"/>
      <c r="D216" s="36"/>
      <c r="E216" s="36"/>
      <c r="F216" s="100"/>
      <c r="G216" s="100"/>
      <c r="I216" s="36"/>
      <c r="J216" s="100"/>
      <c r="K216" s="100"/>
      <c r="P216" s="100"/>
      <c r="U216" s="100"/>
      <c r="Z216" s="100"/>
      <c r="AE216" s="100"/>
      <c r="AJ216" s="100"/>
      <c r="AO216" s="100"/>
      <c r="AT216" s="100"/>
      <c r="AY216" s="100"/>
      <c r="BD216" s="100"/>
      <c r="BI216" s="100"/>
    </row>
    <row r="217" spans="1:61" x14ac:dyDescent="0.25">
      <c r="A217" s="48"/>
      <c r="B217" s="36"/>
      <c r="C217" s="36"/>
      <c r="D217" s="36"/>
      <c r="E217" s="36"/>
      <c r="F217" s="100"/>
      <c r="G217" s="100"/>
      <c r="I217" s="36"/>
      <c r="J217" s="100"/>
      <c r="K217" s="100"/>
      <c r="P217" s="100"/>
      <c r="U217" s="100"/>
      <c r="Z217" s="100"/>
      <c r="AE217" s="100"/>
      <c r="AJ217" s="100"/>
      <c r="AO217" s="100"/>
      <c r="AT217" s="100"/>
      <c r="AY217" s="100"/>
      <c r="BD217" s="100"/>
      <c r="BI217" s="100"/>
    </row>
    <row r="218" spans="1:61" x14ac:dyDescent="0.25">
      <c r="A218" s="48"/>
      <c r="B218" s="36"/>
      <c r="C218" s="36"/>
      <c r="D218" s="36"/>
      <c r="E218" s="36"/>
      <c r="F218" s="100"/>
      <c r="G218" s="100"/>
      <c r="I218" s="36"/>
      <c r="J218" s="100"/>
      <c r="K218" s="100"/>
      <c r="P218" s="100"/>
      <c r="U218" s="100"/>
      <c r="Z218" s="100"/>
      <c r="AE218" s="100"/>
      <c r="AJ218" s="100"/>
      <c r="AO218" s="100"/>
      <c r="AT218" s="100"/>
      <c r="AY218" s="100"/>
      <c r="BD218" s="100"/>
      <c r="BI218" s="100"/>
    </row>
    <row r="219" spans="1:61" x14ac:dyDescent="0.25">
      <c r="A219" s="48"/>
      <c r="B219" s="36"/>
      <c r="C219" s="36"/>
      <c r="D219" s="36"/>
      <c r="E219" s="36"/>
      <c r="F219" s="100"/>
      <c r="G219" s="100"/>
      <c r="I219" s="36"/>
      <c r="J219" s="100"/>
      <c r="K219" s="100"/>
      <c r="P219" s="100"/>
      <c r="U219" s="100"/>
      <c r="Z219" s="100"/>
      <c r="AE219" s="100"/>
      <c r="AJ219" s="100"/>
      <c r="AO219" s="100"/>
      <c r="AT219" s="100"/>
      <c r="AY219" s="100"/>
      <c r="BD219" s="100"/>
      <c r="BI219" s="100"/>
    </row>
    <row r="220" spans="1:61" x14ac:dyDescent="0.25">
      <c r="A220" s="48"/>
      <c r="B220" s="36"/>
      <c r="C220" s="36"/>
      <c r="D220" s="36"/>
      <c r="E220" s="36"/>
      <c r="F220" s="100"/>
      <c r="G220" s="100"/>
      <c r="I220" s="36"/>
      <c r="J220" s="100"/>
      <c r="K220" s="100"/>
      <c r="P220" s="100"/>
      <c r="U220" s="100"/>
      <c r="Z220" s="100"/>
      <c r="AE220" s="100"/>
      <c r="AJ220" s="100"/>
      <c r="AO220" s="100"/>
      <c r="AT220" s="100"/>
      <c r="AY220" s="100"/>
      <c r="BD220" s="100"/>
      <c r="BI220" s="100"/>
    </row>
    <row r="221" spans="1:61" x14ac:dyDescent="0.25">
      <c r="A221" s="48"/>
      <c r="B221" s="36"/>
      <c r="C221" s="36"/>
      <c r="D221" s="36"/>
      <c r="E221" s="36"/>
      <c r="F221" s="100"/>
      <c r="G221" s="100"/>
      <c r="I221" s="36"/>
      <c r="J221" s="100"/>
      <c r="K221" s="100"/>
      <c r="P221" s="100"/>
      <c r="U221" s="100"/>
      <c r="Z221" s="100"/>
      <c r="AE221" s="100"/>
      <c r="AJ221" s="100"/>
      <c r="AO221" s="100"/>
      <c r="AT221" s="100"/>
      <c r="AY221" s="100"/>
      <c r="BD221" s="100"/>
      <c r="BI221" s="100"/>
    </row>
    <row r="222" spans="1:61" x14ac:dyDescent="0.25">
      <c r="A222" s="48"/>
      <c r="B222" s="36"/>
      <c r="C222" s="36"/>
      <c r="D222" s="36"/>
      <c r="E222" s="36"/>
      <c r="F222" s="100"/>
      <c r="G222" s="100"/>
      <c r="I222" s="36"/>
      <c r="J222" s="100"/>
      <c r="K222" s="100"/>
      <c r="P222" s="100"/>
      <c r="U222" s="100"/>
      <c r="Z222" s="100"/>
      <c r="AE222" s="100"/>
      <c r="AJ222" s="100"/>
      <c r="AO222" s="100"/>
      <c r="AT222" s="100"/>
      <c r="AY222" s="100"/>
      <c r="BD222" s="100"/>
      <c r="BI222" s="100"/>
    </row>
    <row r="223" spans="1:61" x14ac:dyDescent="0.25">
      <c r="A223" s="48"/>
      <c r="B223" s="36"/>
      <c r="C223" s="36"/>
      <c r="D223" s="36"/>
      <c r="E223" s="36"/>
      <c r="F223" s="100"/>
      <c r="G223" s="100"/>
      <c r="I223" s="36"/>
      <c r="J223" s="100"/>
      <c r="K223" s="100"/>
      <c r="P223" s="100"/>
      <c r="U223" s="100"/>
      <c r="Z223" s="100"/>
      <c r="AE223" s="100"/>
      <c r="AJ223" s="100"/>
      <c r="AO223" s="100"/>
      <c r="AT223" s="100"/>
      <c r="AY223" s="100"/>
      <c r="BD223" s="100"/>
      <c r="BI223" s="100"/>
    </row>
    <row r="224" spans="1:61" x14ac:dyDescent="0.25">
      <c r="A224" s="48"/>
      <c r="B224" s="36"/>
      <c r="C224" s="36"/>
      <c r="D224" s="36"/>
      <c r="E224" s="36"/>
      <c r="F224" s="100"/>
      <c r="G224" s="100"/>
      <c r="I224" s="36"/>
      <c r="J224" s="100"/>
      <c r="K224" s="100"/>
      <c r="P224" s="100"/>
      <c r="U224" s="100"/>
      <c r="Z224" s="100"/>
      <c r="AE224" s="100"/>
      <c r="AJ224" s="100"/>
      <c r="AO224" s="100"/>
      <c r="AT224" s="100"/>
      <c r="AY224" s="100"/>
      <c r="BD224" s="100"/>
      <c r="BI224" s="100"/>
    </row>
    <row r="225" spans="1:61" x14ac:dyDescent="0.25">
      <c r="A225" s="48"/>
      <c r="B225" s="36"/>
      <c r="C225" s="36"/>
      <c r="D225" s="36"/>
      <c r="E225" s="36"/>
      <c r="F225" s="100"/>
      <c r="G225" s="100"/>
      <c r="I225" s="36"/>
      <c r="J225" s="100"/>
      <c r="K225" s="100"/>
      <c r="P225" s="100"/>
      <c r="U225" s="100"/>
      <c r="Z225" s="100"/>
      <c r="AE225" s="100"/>
      <c r="AJ225" s="100"/>
      <c r="AO225" s="100"/>
      <c r="AT225" s="100"/>
      <c r="AY225" s="100"/>
      <c r="BD225" s="100"/>
      <c r="BI225" s="100"/>
    </row>
    <row r="226" spans="1:61" x14ac:dyDescent="0.25">
      <c r="A226" s="48"/>
      <c r="B226" s="36"/>
      <c r="C226" s="36"/>
      <c r="D226" s="36"/>
      <c r="E226" s="36"/>
      <c r="F226" s="100"/>
      <c r="G226" s="100"/>
      <c r="I226" s="36"/>
      <c r="J226" s="100"/>
      <c r="K226" s="100"/>
      <c r="P226" s="100"/>
      <c r="U226" s="100"/>
      <c r="Z226" s="100"/>
      <c r="AE226" s="100"/>
      <c r="AJ226" s="100"/>
      <c r="AO226" s="100"/>
      <c r="AT226" s="100"/>
      <c r="AY226" s="100"/>
      <c r="BD226" s="100"/>
      <c r="BI226" s="100"/>
    </row>
    <row r="227" spans="1:61" x14ac:dyDescent="0.25">
      <c r="A227" s="48"/>
      <c r="B227" s="36"/>
      <c r="C227" s="36"/>
      <c r="D227" s="36"/>
      <c r="E227" s="36"/>
      <c r="F227" s="100"/>
      <c r="G227" s="100"/>
      <c r="I227" s="36"/>
      <c r="J227" s="100"/>
      <c r="K227" s="100"/>
      <c r="P227" s="100"/>
      <c r="U227" s="100"/>
      <c r="Z227" s="100"/>
      <c r="AE227" s="100"/>
      <c r="AJ227" s="100"/>
      <c r="AO227" s="100"/>
      <c r="AT227" s="100"/>
      <c r="AY227" s="100"/>
      <c r="BD227" s="100"/>
      <c r="BI227" s="100"/>
    </row>
    <row r="228" spans="1:61" x14ac:dyDescent="0.25">
      <c r="A228" s="48"/>
      <c r="B228" s="36"/>
      <c r="C228" s="36"/>
      <c r="D228" s="36"/>
      <c r="E228" s="36"/>
      <c r="F228" s="100"/>
      <c r="G228" s="100"/>
      <c r="I228" s="36"/>
      <c r="J228" s="100"/>
      <c r="K228" s="100"/>
      <c r="P228" s="100"/>
      <c r="U228" s="100"/>
      <c r="Z228" s="100"/>
      <c r="AE228" s="100"/>
      <c r="AJ228" s="100"/>
      <c r="AO228" s="100"/>
      <c r="AT228" s="100"/>
      <c r="AY228" s="100"/>
      <c r="BD228" s="100"/>
      <c r="BI228" s="100"/>
    </row>
    <row r="229" spans="1:61" x14ac:dyDescent="0.25">
      <c r="A229" s="48"/>
      <c r="B229" s="36"/>
      <c r="C229" s="36"/>
      <c r="D229" s="36"/>
      <c r="E229" s="36"/>
      <c r="F229" s="100"/>
      <c r="G229" s="100"/>
      <c r="I229" s="36"/>
      <c r="J229" s="100"/>
      <c r="K229" s="100"/>
      <c r="P229" s="100"/>
      <c r="U229" s="100"/>
      <c r="Z229" s="100"/>
      <c r="AE229" s="100"/>
      <c r="AJ229" s="100"/>
      <c r="AO229" s="100"/>
      <c r="AT229" s="100"/>
      <c r="AY229" s="100"/>
      <c r="BD229" s="100"/>
      <c r="BI229" s="100"/>
    </row>
    <row r="230" spans="1:61" x14ac:dyDescent="0.25">
      <c r="A230" s="48"/>
      <c r="B230" s="36"/>
      <c r="C230" s="36"/>
      <c r="D230" s="36"/>
      <c r="E230" s="36"/>
      <c r="F230" s="100"/>
      <c r="G230" s="100"/>
      <c r="I230" s="36"/>
      <c r="J230" s="100"/>
      <c r="K230" s="100"/>
      <c r="P230" s="100"/>
      <c r="U230" s="100"/>
      <c r="Z230" s="100"/>
      <c r="AE230" s="100"/>
      <c r="AJ230" s="100"/>
      <c r="AO230" s="100"/>
      <c r="AT230" s="100"/>
      <c r="AY230" s="100"/>
      <c r="BD230" s="100"/>
      <c r="BI230" s="100"/>
    </row>
    <row r="231" spans="1:61" x14ac:dyDescent="0.25">
      <c r="A231" s="48"/>
      <c r="B231" s="36"/>
      <c r="C231" s="36"/>
      <c r="D231" s="36"/>
      <c r="E231" s="36"/>
      <c r="F231" s="100"/>
      <c r="G231" s="100"/>
      <c r="I231" s="36"/>
      <c r="J231" s="100"/>
      <c r="K231" s="100"/>
      <c r="P231" s="100"/>
      <c r="U231" s="100"/>
      <c r="Z231" s="100"/>
      <c r="AE231" s="100"/>
      <c r="AJ231" s="100"/>
      <c r="AO231" s="100"/>
      <c r="AT231" s="100"/>
      <c r="AY231" s="100"/>
      <c r="BD231" s="100"/>
      <c r="BI231" s="100"/>
    </row>
    <row r="232" spans="1:61" x14ac:dyDescent="0.25">
      <c r="A232" s="48"/>
      <c r="B232" s="36"/>
      <c r="C232" s="36"/>
      <c r="D232" s="36"/>
      <c r="E232" s="36"/>
      <c r="F232" s="100"/>
      <c r="G232" s="100"/>
      <c r="I232" s="36"/>
      <c r="J232" s="100"/>
      <c r="K232" s="100"/>
      <c r="P232" s="100"/>
      <c r="U232" s="100"/>
      <c r="Z232" s="100"/>
      <c r="AE232" s="100"/>
      <c r="AJ232" s="100"/>
      <c r="AO232" s="100"/>
      <c r="AT232" s="100"/>
      <c r="AY232" s="100"/>
      <c r="BD232" s="100"/>
      <c r="BI232" s="100"/>
    </row>
    <row r="233" spans="1:61" x14ac:dyDescent="0.25">
      <c r="A233" s="48"/>
      <c r="B233" s="36"/>
      <c r="C233" s="36"/>
      <c r="D233" s="36"/>
      <c r="E233" s="36"/>
      <c r="F233" s="100"/>
      <c r="G233" s="100"/>
      <c r="I233" s="36"/>
      <c r="J233" s="100"/>
      <c r="K233" s="100"/>
      <c r="P233" s="100"/>
      <c r="U233" s="100"/>
      <c r="Z233" s="100"/>
      <c r="AE233" s="100"/>
      <c r="AJ233" s="100"/>
      <c r="AO233" s="100"/>
      <c r="AT233" s="100"/>
      <c r="AY233" s="100"/>
      <c r="BD233" s="100"/>
      <c r="BI233" s="100"/>
    </row>
    <row r="234" spans="1:61" x14ac:dyDescent="0.25">
      <c r="A234" s="48"/>
      <c r="B234" s="36"/>
      <c r="C234" s="36"/>
      <c r="D234" s="36"/>
      <c r="E234" s="36"/>
      <c r="F234" s="100"/>
      <c r="G234" s="100"/>
      <c r="I234" s="36"/>
      <c r="J234" s="100"/>
      <c r="K234" s="100"/>
      <c r="P234" s="100"/>
      <c r="U234" s="100"/>
      <c r="Z234" s="100"/>
      <c r="AE234" s="100"/>
      <c r="AJ234" s="100"/>
      <c r="AO234" s="100"/>
      <c r="AT234" s="100"/>
      <c r="AY234" s="100"/>
      <c r="BD234" s="100"/>
      <c r="BI234" s="100"/>
    </row>
    <row r="235" spans="1:61" x14ac:dyDescent="0.25">
      <c r="A235" s="48"/>
      <c r="B235" s="36"/>
      <c r="C235" s="36"/>
      <c r="D235" s="36"/>
      <c r="E235" s="36"/>
      <c r="F235" s="100"/>
      <c r="G235" s="100"/>
      <c r="I235" s="36"/>
      <c r="J235" s="100"/>
      <c r="K235" s="100"/>
      <c r="P235" s="100"/>
      <c r="U235" s="100"/>
      <c r="Z235" s="100"/>
      <c r="AE235" s="100"/>
      <c r="AJ235" s="100"/>
      <c r="AO235" s="100"/>
      <c r="AT235" s="100"/>
      <c r="AY235" s="100"/>
      <c r="BD235" s="100"/>
      <c r="BI235" s="100"/>
    </row>
    <row r="236" spans="1:61" x14ac:dyDescent="0.25">
      <c r="A236" s="48"/>
      <c r="B236" s="36"/>
      <c r="C236" s="36"/>
      <c r="D236" s="36"/>
      <c r="E236" s="36"/>
      <c r="F236" s="100"/>
      <c r="G236" s="100"/>
      <c r="I236" s="36"/>
      <c r="J236" s="100"/>
      <c r="K236" s="100"/>
      <c r="P236" s="100"/>
      <c r="U236" s="100"/>
      <c r="Z236" s="100"/>
      <c r="AE236" s="100"/>
      <c r="AJ236" s="100"/>
      <c r="AO236" s="100"/>
      <c r="AT236" s="100"/>
      <c r="AY236" s="100"/>
      <c r="BD236" s="100"/>
      <c r="BI236" s="100"/>
    </row>
    <row r="237" spans="1:61" x14ac:dyDescent="0.25">
      <c r="A237" s="48"/>
      <c r="B237" s="36"/>
      <c r="C237" s="36"/>
      <c r="D237" s="36"/>
      <c r="E237" s="36"/>
      <c r="F237" s="100"/>
      <c r="G237" s="100"/>
      <c r="I237" s="36"/>
      <c r="J237" s="100"/>
      <c r="K237" s="100"/>
      <c r="P237" s="100"/>
      <c r="U237" s="100"/>
      <c r="Z237" s="100"/>
      <c r="AE237" s="100"/>
      <c r="AJ237" s="100"/>
      <c r="AO237" s="100"/>
      <c r="AT237" s="100"/>
      <c r="AY237" s="100"/>
      <c r="BD237" s="100"/>
      <c r="BI237" s="100"/>
    </row>
    <row r="238" spans="1:61" x14ac:dyDescent="0.25">
      <c r="A238" s="48"/>
      <c r="B238" s="36"/>
      <c r="C238" s="36"/>
      <c r="D238" s="36"/>
      <c r="E238" s="36"/>
      <c r="F238" s="100"/>
      <c r="G238" s="100"/>
      <c r="I238" s="36"/>
      <c r="J238" s="100"/>
      <c r="K238" s="100"/>
      <c r="P238" s="100"/>
      <c r="U238" s="100"/>
      <c r="Z238" s="100"/>
      <c r="AE238" s="100"/>
      <c r="AJ238" s="100"/>
      <c r="AO238" s="100"/>
      <c r="AT238" s="100"/>
      <c r="AY238" s="100"/>
      <c r="BD238" s="100"/>
      <c r="BI238" s="100"/>
    </row>
    <row r="239" spans="1:61" x14ac:dyDescent="0.25">
      <c r="A239" s="48"/>
      <c r="B239" s="36"/>
      <c r="C239" s="36"/>
      <c r="D239" s="36"/>
      <c r="E239" s="36"/>
      <c r="F239" s="100"/>
      <c r="G239" s="100"/>
      <c r="I239" s="36"/>
      <c r="J239" s="100"/>
      <c r="K239" s="100"/>
      <c r="P239" s="100"/>
      <c r="U239" s="100"/>
      <c r="Z239" s="100"/>
      <c r="AE239" s="100"/>
      <c r="AJ239" s="100"/>
      <c r="AO239" s="100"/>
      <c r="AT239" s="100"/>
      <c r="AY239" s="100"/>
      <c r="BD239" s="100"/>
      <c r="BI239" s="100"/>
    </row>
    <row r="240" spans="1:61" x14ac:dyDescent="0.25">
      <c r="A240" s="48"/>
      <c r="B240" s="36"/>
      <c r="C240" s="36"/>
      <c r="D240" s="36"/>
      <c r="E240" s="36"/>
      <c r="F240" s="100"/>
      <c r="G240" s="100"/>
      <c r="I240" s="36"/>
      <c r="J240" s="100"/>
      <c r="K240" s="100"/>
      <c r="P240" s="100"/>
      <c r="U240" s="100"/>
      <c r="Z240" s="100"/>
      <c r="AE240" s="100"/>
      <c r="AJ240" s="100"/>
      <c r="AO240" s="100"/>
      <c r="AT240" s="100"/>
      <c r="AY240" s="100"/>
      <c r="BD240" s="100"/>
      <c r="BI240" s="100"/>
    </row>
    <row r="241" spans="1:61" x14ac:dyDescent="0.25">
      <c r="A241" s="48"/>
      <c r="B241" s="36"/>
      <c r="C241" s="36"/>
      <c r="D241" s="36"/>
      <c r="E241" s="36"/>
      <c r="F241" s="100"/>
      <c r="G241" s="100"/>
      <c r="I241" s="36"/>
      <c r="J241" s="100"/>
      <c r="K241" s="100"/>
      <c r="P241" s="100"/>
      <c r="U241" s="100"/>
      <c r="Z241" s="100"/>
      <c r="AE241" s="100"/>
      <c r="AJ241" s="100"/>
      <c r="AO241" s="100"/>
      <c r="AT241" s="100"/>
      <c r="AY241" s="100"/>
      <c r="BD241" s="100"/>
      <c r="BI241" s="100"/>
    </row>
    <row r="242" spans="1:61" x14ac:dyDescent="0.25">
      <c r="A242" s="48"/>
      <c r="B242" s="36"/>
      <c r="C242" s="36"/>
      <c r="D242" s="36"/>
      <c r="E242" s="36"/>
      <c r="F242" s="100"/>
      <c r="G242" s="100"/>
      <c r="I242" s="36"/>
      <c r="J242" s="100"/>
      <c r="K242" s="100"/>
      <c r="P242" s="100"/>
      <c r="U242" s="100"/>
      <c r="Z242" s="100"/>
      <c r="AE242" s="100"/>
      <c r="AJ242" s="100"/>
      <c r="AO242" s="100"/>
      <c r="AT242" s="100"/>
      <c r="AY242" s="100"/>
      <c r="BD242" s="100"/>
      <c r="BI242" s="100"/>
    </row>
    <row r="243" spans="1:61" x14ac:dyDescent="0.25">
      <c r="A243" s="48"/>
      <c r="B243" s="36"/>
      <c r="C243" s="36"/>
      <c r="D243" s="36"/>
      <c r="E243" s="36"/>
      <c r="F243" s="100"/>
      <c r="G243" s="100"/>
      <c r="I243" s="36"/>
      <c r="J243" s="100"/>
      <c r="K243" s="100"/>
      <c r="P243" s="100"/>
      <c r="U243" s="100"/>
      <c r="Z243" s="100"/>
      <c r="AE243" s="100"/>
      <c r="AJ243" s="100"/>
      <c r="AO243" s="100"/>
      <c r="AT243" s="100"/>
      <c r="AY243" s="100"/>
      <c r="BD243" s="100"/>
      <c r="BI243" s="100"/>
    </row>
    <row r="244" spans="1:61" x14ac:dyDescent="0.25">
      <c r="A244" s="48"/>
      <c r="B244" s="36"/>
      <c r="C244" s="36"/>
      <c r="D244" s="36"/>
      <c r="E244" s="36"/>
      <c r="F244" s="100"/>
      <c r="G244" s="100"/>
      <c r="I244" s="36"/>
      <c r="J244" s="100"/>
      <c r="K244" s="100"/>
      <c r="P244" s="100"/>
      <c r="U244" s="100"/>
      <c r="Z244" s="100"/>
      <c r="AE244" s="100"/>
      <c r="AJ244" s="100"/>
      <c r="AO244" s="100"/>
      <c r="AT244" s="100"/>
      <c r="AY244" s="100"/>
      <c r="BD244" s="100"/>
      <c r="BI244" s="100"/>
    </row>
    <row r="245" spans="1:61" x14ac:dyDescent="0.25">
      <c r="A245" s="48"/>
      <c r="B245" s="36"/>
      <c r="C245" s="36"/>
      <c r="D245" s="36"/>
      <c r="E245" s="36"/>
      <c r="F245" s="100"/>
      <c r="G245" s="100"/>
      <c r="I245" s="36"/>
      <c r="J245" s="100"/>
      <c r="K245" s="100"/>
      <c r="P245" s="100"/>
      <c r="U245" s="100"/>
      <c r="Z245" s="100"/>
      <c r="AE245" s="100"/>
      <c r="AJ245" s="100"/>
      <c r="AO245" s="100"/>
      <c r="AT245" s="100"/>
      <c r="AY245" s="100"/>
      <c r="BD245" s="100"/>
      <c r="BI245" s="100"/>
    </row>
    <row r="246" spans="1:61" x14ac:dyDescent="0.25">
      <c r="A246" s="48"/>
      <c r="B246" s="36"/>
      <c r="C246" s="36"/>
      <c r="D246" s="36"/>
      <c r="E246" s="36"/>
      <c r="F246" s="100"/>
      <c r="G246" s="100"/>
      <c r="I246" s="36"/>
      <c r="J246" s="100"/>
      <c r="K246" s="100"/>
      <c r="P246" s="100"/>
      <c r="U246" s="100"/>
      <c r="Z246" s="100"/>
      <c r="AE246" s="100"/>
      <c r="AJ246" s="100"/>
      <c r="AO246" s="100"/>
      <c r="AT246" s="100"/>
      <c r="AY246" s="100"/>
      <c r="BD246" s="100"/>
      <c r="BI246" s="100"/>
    </row>
    <row r="247" spans="1:61" x14ac:dyDescent="0.25">
      <c r="A247" s="48"/>
      <c r="B247" s="36"/>
      <c r="C247" s="36"/>
      <c r="D247" s="36"/>
      <c r="E247" s="36"/>
      <c r="F247" s="100"/>
      <c r="G247" s="100"/>
      <c r="I247" s="36"/>
      <c r="J247" s="100"/>
      <c r="K247" s="100"/>
      <c r="P247" s="100"/>
      <c r="U247" s="100"/>
      <c r="Z247" s="100"/>
      <c r="AE247" s="100"/>
      <c r="AJ247" s="100"/>
      <c r="AO247" s="100"/>
      <c r="AT247" s="100"/>
      <c r="AY247" s="100"/>
      <c r="BD247" s="100"/>
      <c r="BI247" s="100"/>
    </row>
    <row r="248" spans="1:61" x14ac:dyDescent="0.25">
      <c r="A248" s="48"/>
      <c r="B248" s="36"/>
      <c r="C248" s="36"/>
      <c r="D248" s="36"/>
      <c r="E248" s="36"/>
      <c r="F248" s="100"/>
      <c r="G248" s="100"/>
      <c r="I248" s="36"/>
      <c r="J248" s="100"/>
      <c r="K248" s="100"/>
      <c r="P248" s="100"/>
      <c r="U248" s="100"/>
      <c r="Z248" s="100"/>
      <c r="AE248" s="100"/>
      <c r="AJ248" s="100"/>
      <c r="AO248" s="100"/>
      <c r="AT248" s="100"/>
      <c r="AY248" s="100"/>
      <c r="BD248" s="100"/>
      <c r="BI248" s="100"/>
    </row>
    <row r="249" spans="1:61" x14ac:dyDescent="0.25">
      <c r="A249" s="48"/>
      <c r="B249" s="36"/>
      <c r="C249" s="36"/>
      <c r="D249" s="36"/>
      <c r="E249" s="36"/>
      <c r="F249" s="100"/>
      <c r="G249" s="100"/>
      <c r="I249" s="36"/>
      <c r="J249" s="100"/>
      <c r="K249" s="100"/>
      <c r="P249" s="100"/>
      <c r="U249" s="100"/>
      <c r="Z249" s="100"/>
      <c r="AE249" s="100"/>
      <c r="AJ249" s="100"/>
      <c r="AO249" s="100"/>
      <c r="AT249" s="100"/>
      <c r="AY249" s="100"/>
      <c r="BD249" s="100"/>
      <c r="BI249" s="100"/>
    </row>
    <row r="250" spans="1:61" x14ac:dyDescent="0.25">
      <c r="A250" s="48"/>
      <c r="B250" s="36"/>
      <c r="C250" s="36"/>
      <c r="D250" s="36"/>
      <c r="E250" s="36"/>
      <c r="F250" s="100"/>
      <c r="G250" s="100"/>
      <c r="I250" s="36"/>
      <c r="J250" s="100"/>
      <c r="K250" s="100"/>
      <c r="P250" s="100"/>
      <c r="U250" s="100"/>
      <c r="Z250" s="100"/>
      <c r="AE250" s="100"/>
      <c r="AJ250" s="100"/>
      <c r="AO250" s="100"/>
      <c r="AT250" s="100"/>
      <c r="AY250" s="100"/>
      <c r="BD250" s="100"/>
      <c r="BI250" s="100"/>
    </row>
    <row r="251" spans="1:61" x14ac:dyDescent="0.25">
      <c r="A251" s="48"/>
      <c r="B251" s="36"/>
      <c r="C251" s="36"/>
      <c r="D251" s="36"/>
      <c r="E251" s="36"/>
      <c r="F251" s="100"/>
      <c r="G251" s="100"/>
      <c r="I251" s="36"/>
      <c r="J251" s="100"/>
      <c r="K251" s="100"/>
      <c r="P251" s="100"/>
      <c r="U251" s="100"/>
      <c r="Z251" s="100"/>
      <c r="AE251" s="100"/>
      <c r="AJ251" s="100"/>
      <c r="AO251" s="100"/>
      <c r="AT251" s="100"/>
      <c r="AY251" s="100"/>
      <c r="BD251" s="100"/>
      <c r="BI251" s="100"/>
    </row>
    <row r="252" spans="1:61" x14ac:dyDescent="0.25">
      <c r="A252" s="48"/>
      <c r="B252" s="36"/>
      <c r="C252" s="36"/>
      <c r="D252" s="36"/>
      <c r="E252" s="36"/>
      <c r="F252" s="100"/>
      <c r="G252" s="100"/>
      <c r="I252" s="36"/>
      <c r="J252" s="100"/>
      <c r="K252" s="100"/>
      <c r="P252" s="100"/>
      <c r="U252" s="100"/>
      <c r="Z252" s="100"/>
      <c r="AE252" s="100"/>
      <c r="AJ252" s="100"/>
      <c r="AO252" s="100"/>
      <c r="AT252" s="100"/>
      <c r="AY252" s="100"/>
      <c r="BD252" s="100"/>
      <c r="BI252" s="100"/>
    </row>
    <row r="253" spans="1:61" x14ac:dyDescent="0.25">
      <c r="A253" s="48"/>
      <c r="B253" s="36"/>
      <c r="C253" s="36"/>
      <c r="D253" s="36"/>
      <c r="E253" s="36"/>
      <c r="F253" s="100"/>
      <c r="G253" s="100"/>
      <c r="I253" s="36"/>
      <c r="J253" s="100"/>
      <c r="K253" s="100"/>
      <c r="P253" s="100"/>
      <c r="U253" s="100"/>
      <c r="Z253" s="100"/>
      <c r="AE253" s="100"/>
      <c r="AJ253" s="100"/>
      <c r="AO253" s="100"/>
      <c r="AT253" s="100"/>
      <c r="AY253" s="100"/>
      <c r="BD253" s="100"/>
      <c r="BI253" s="100"/>
    </row>
    <row r="254" spans="1:61" x14ac:dyDescent="0.25">
      <c r="A254" s="48"/>
      <c r="B254" s="36"/>
      <c r="C254" s="36"/>
      <c r="D254" s="36"/>
      <c r="E254" s="36"/>
      <c r="F254" s="100"/>
      <c r="G254" s="100"/>
      <c r="I254" s="36"/>
      <c r="J254" s="100"/>
      <c r="K254" s="100"/>
      <c r="P254" s="100"/>
      <c r="U254" s="100"/>
      <c r="Z254" s="100"/>
      <c r="AE254" s="100"/>
      <c r="AJ254" s="100"/>
      <c r="AO254" s="100"/>
      <c r="AT254" s="100"/>
      <c r="AY254" s="100"/>
      <c r="BD254" s="100"/>
      <c r="BI254" s="100"/>
    </row>
    <row r="255" spans="1:61" x14ac:dyDescent="0.25">
      <c r="A255" s="48"/>
      <c r="B255" s="36"/>
      <c r="C255" s="36"/>
      <c r="D255" s="36"/>
      <c r="E255" s="36"/>
      <c r="F255" s="100"/>
      <c r="G255" s="100"/>
      <c r="I255" s="36"/>
      <c r="J255" s="100"/>
      <c r="K255" s="100"/>
      <c r="P255" s="100"/>
      <c r="U255" s="100"/>
      <c r="Z255" s="100"/>
      <c r="AE255" s="100"/>
      <c r="AJ255" s="100"/>
      <c r="AO255" s="100"/>
      <c r="AT255" s="100"/>
      <c r="AY255" s="100"/>
      <c r="BD255" s="100"/>
      <c r="BI255" s="100"/>
    </row>
    <row r="256" spans="1:61" x14ac:dyDescent="0.25">
      <c r="A256" s="48"/>
      <c r="B256" s="36"/>
      <c r="C256" s="36"/>
      <c r="D256" s="36"/>
      <c r="E256" s="36"/>
      <c r="F256" s="100"/>
      <c r="G256" s="100"/>
      <c r="I256" s="36"/>
      <c r="J256" s="100"/>
      <c r="K256" s="100"/>
      <c r="P256" s="100"/>
      <c r="U256" s="100"/>
      <c r="Z256" s="100"/>
      <c r="AE256" s="100"/>
      <c r="AJ256" s="100"/>
      <c r="AO256" s="100"/>
      <c r="AT256" s="100"/>
      <c r="AY256" s="100"/>
      <c r="BD256" s="100"/>
      <c r="BI256" s="100"/>
    </row>
    <row r="257" spans="1:61" x14ac:dyDescent="0.25">
      <c r="A257" s="48"/>
      <c r="B257" s="36"/>
      <c r="C257" s="36"/>
      <c r="D257" s="36"/>
      <c r="E257" s="36"/>
      <c r="F257" s="100"/>
      <c r="G257" s="100"/>
      <c r="I257" s="36"/>
      <c r="J257" s="100"/>
      <c r="K257" s="100"/>
      <c r="P257" s="100"/>
      <c r="U257" s="100"/>
      <c r="Z257" s="100"/>
      <c r="AE257" s="100"/>
      <c r="AJ257" s="100"/>
      <c r="AO257" s="100"/>
      <c r="AT257" s="100"/>
      <c r="AY257" s="100"/>
      <c r="BD257" s="100"/>
      <c r="BI257" s="100"/>
    </row>
    <row r="258" spans="1:61" x14ac:dyDescent="0.25">
      <c r="A258" s="48"/>
      <c r="B258" s="36"/>
      <c r="C258" s="36"/>
      <c r="D258" s="36"/>
      <c r="E258" s="36"/>
      <c r="F258" s="100"/>
      <c r="G258" s="100"/>
      <c r="I258" s="36"/>
      <c r="J258" s="100"/>
      <c r="K258" s="100"/>
      <c r="P258" s="100"/>
      <c r="U258" s="100"/>
      <c r="Z258" s="100"/>
      <c r="AE258" s="100"/>
      <c r="AJ258" s="100"/>
      <c r="AO258" s="100"/>
      <c r="AT258" s="100"/>
      <c r="AY258" s="100"/>
      <c r="BD258" s="100"/>
      <c r="BI258" s="100"/>
    </row>
    <row r="259" spans="1:61" x14ac:dyDescent="0.25">
      <c r="A259" s="48"/>
      <c r="B259" s="36"/>
      <c r="C259" s="36"/>
      <c r="D259" s="36"/>
      <c r="E259" s="36"/>
      <c r="F259" s="100"/>
      <c r="G259" s="100"/>
      <c r="I259" s="36"/>
      <c r="J259" s="100"/>
      <c r="K259" s="100"/>
      <c r="P259" s="100"/>
      <c r="U259" s="100"/>
      <c r="Z259" s="100"/>
      <c r="AE259" s="100"/>
      <c r="AJ259" s="100"/>
      <c r="AO259" s="100"/>
      <c r="AT259" s="100"/>
      <c r="AY259" s="100"/>
      <c r="BD259" s="100"/>
      <c r="BI259" s="100"/>
    </row>
    <row r="260" spans="1:61" x14ac:dyDescent="0.25">
      <c r="A260" s="48"/>
      <c r="B260" s="36"/>
      <c r="C260" s="36"/>
      <c r="D260" s="36"/>
      <c r="E260" s="36"/>
      <c r="F260" s="100"/>
      <c r="G260" s="100"/>
      <c r="I260" s="36"/>
      <c r="J260" s="100"/>
      <c r="K260" s="100"/>
      <c r="P260" s="100"/>
      <c r="U260" s="100"/>
      <c r="Z260" s="100"/>
      <c r="AE260" s="100"/>
      <c r="AJ260" s="100"/>
      <c r="AO260" s="100"/>
      <c r="AT260" s="100"/>
      <c r="AY260" s="100"/>
      <c r="BD260" s="100"/>
      <c r="BI260" s="100"/>
    </row>
    <row r="261" spans="1:61" x14ac:dyDescent="0.25">
      <c r="A261" s="48"/>
      <c r="B261" s="36"/>
      <c r="C261" s="36"/>
      <c r="D261" s="36"/>
      <c r="E261" s="36"/>
      <c r="F261" s="100"/>
      <c r="G261" s="100"/>
      <c r="I261" s="36"/>
      <c r="J261" s="100"/>
      <c r="K261" s="100"/>
      <c r="P261" s="100"/>
      <c r="U261" s="100"/>
      <c r="Z261" s="100"/>
      <c r="AE261" s="100"/>
      <c r="AJ261" s="100"/>
      <c r="AO261" s="100"/>
      <c r="AT261" s="100"/>
      <c r="AY261" s="100"/>
      <c r="BD261" s="100"/>
      <c r="BI261" s="100"/>
    </row>
    <row r="262" spans="1:61" x14ac:dyDescent="0.25">
      <c r="A262" s="48"/>
      <c r="B262" s="36"/>
      <c r="C262" s="36"/>
      <c r="D262" s="36"/>
      <c r="E262" s="36"/>
      <c r="F262" s="100"/>
      <c r="G262" s="100"/>
      <c r="I262" s="36"/>
      <c r="J262" s="100"/>
      <c r="K262" s="100"/>
      <c r="P262" s="100"/>
      <c r="U262" s="100"/>
      <c r="Z262" s="100"/>
      <c r="AE262" s="100"/>
      <c r="AJ262" s="100"/>
      <c r="AO262" s="100"/>
      <c r="AT262" s="100"/>
      <c r="AY262" s="100"/>
      <c r="BD262" s="100"/>
      <c r="BI262" s="100"/>
    </row>
    <row r="263" spans="1:61" x14ac:dyDescent="0.25">
      <c r="A263" s="48"/>
      <c r="B263" s="36"/>
      <c r="C263" s="36"/>
      <c r="D263" s="36"/>
      <c r="E263" s="36"/>
      <c r="F263" s="100"/>
      <c r="G263" s="100"/>
      <c r="I263" s="36"/>
      <c r="J263" s="100"/>
      <c r="K263" s="100"/>
      <c r="P263" s="100"/>
      <c r="U263" s="100"/>
      <c r="Z263" s="100"/>
      <c r="AE263" s="100"/>
      <c r="AJ263" s="100"/>
      <c r="AO263" s="100"/>
      <c r="AT263" s="100"/>
      <c r="AY263" s="100"/>
      <c r="BD263" s="100"/>
      <c r="BI263" s="100"/>
    </row>
    <row r="264" spans="1:61" x14ac:dyDescent="0.25">
      <c r="A264" s="48"/>
      <c r="B264" s="36"/>
      <c r="C264" s="36"/>
      <c r="D264" s="36"/>
      <c r="E264" s="36"/>
      <c r="F264" s="100"/>
      <c r="G264" s="100"/>
      <c r="I264" s="36"/>
      <c r="J264" s="100"/>
      <c r="K264" s="100"/>
      <c r="P264" s="100"/>
      <c r="U264" s="100"/>
      <c r="Z264" s="100"/>
      <c r="AE264" s="100"/>
      <c r="AJ264" s="100"/>
      <c r="AO264" s="100"/>
      <c r="AT264" s="100"/>
      <c r="AY264" s="100"/>
      <c r="BD264" s="100"/>
      <c r="BI264" s="100"/>
    </row>
    <row r="265" spans="1:61" x14ac:dyDescent="0.25">
      <c r="A265" s="48"/>
      <c r="B265" s="36"/>
      <c r="C265" s="36"/>
      <c r="D265" s="36"/>
      <c r="E265" s="36"/>
      <c r="F265" s="100"/>
      <c r="G265" s="100"/>
      <c r="I265" s="36"/>
      <c r="J265" s="100"/>
      <c r="K265" s="100"/>
      <c r="P265" s="100"/>
      <c r="U265" s="100"/>
      <c r="Z265" s="100"/>
      <c r="AE265" s="100"/>
      <c r="AJ265" s="100"/>
      <c r="AO265" s="100"/>
      <c r="AT265" s="100"/>
      <c r="AY265" s="100"/>
      <c r="BD265" s="100"/>
      <c r="BI265" s="100"/>
    </row>
    <row r="266" spans="1:61" x14ac:dyDescent="0.25">
      <c r="A266" s="48"/>
      <c r="B266" s="36"/>
      <c r="C266" s="36"/>
      <c r="D266" s="36"/>
      <c r="E266" s="36"/>
      <c r="F266" s="100"/>
      <c r="G266" s="100"/>
      <c r="I266" s="36"/>
      <c r="J266" s="100"/>
      <c r="K266" s="100"/>
      <c r="P266" s="100"/>
      <c r="U266" s="100"/>
      <c r="Z266" s="100"/>
      <c r="AE266" s="100"/>
      <c r="AJ266" s="100"/>
      <c r="AO266" s="100"/>
      <c r="AT266" s="100"/>
      <c r="AY266" s="100"/>
      <c r="BD266" s="100"/>
      <c r="BI266" s="100"/>
    </row>
    <row r="267" spans="1:61" x14ac:dyDescent="0.25">
      <c r="A267" s="48"/>
      <c r="B267" s="36"/>
      <c r="C267" s="36"/>
      <c r="D267" s="36"/>
      <c r="E267" s="36"/>
      <c r="F267" s="100"/>
      <c r="G267" s="100"/>
      <c r="I267" s="36"/>
      <c r="J267" s="100"/>
      <c r="K267" s="100"/>
      <c r="P267" s="100"/>
      <c r="U267" s="100"/>
      <c r="Z267" s="100"/>
      <c r="AE267" s="100"/>
      <c r="AJ267" s="100"/>
      <c r="AO267" s="100"/>
      <c r="AT267" s="100"/>
      <c r="AY267" s="100"/>
      <c r="BD267" s="100"/>
      <c r="BI267" s="100"/>
    </row>
    <row r="268" spans="1:61" x14ac:dyDescent="0.25">
      <c r="A268" s="48"/>
      <c r="B268" s="36"/>
      <c r="C268" s="36"/>
      <c r="D268" s="36"/>
      <c r="E268" s="36"/>
      <c r="F268" s="100"/>
      <c r="G268" s="100"/>
      <c r="I268" s="36"/>
      <c r="J268" s="100"/>
      <c r="K268" s="100"/>
      <c r="P268" s="100"/>
      <c r="U268" s="100"/>
      <c r="Z268" s="100"/>
      <c r="AE268" s="100"/>
      <c r="AJ268" s="100"/>
      <c r="AO268" s="100"/>
      <c r="AT268" s="100"/>
      <c r="AY268" s="100"/>
      <c r="BD268" s="100"/>
      <c r="BI268" s="100"/>
    </row>
    <row r="269" spans="1:61" x14ac:dyDescent="0.25">
      <c r="A269" s="48"/>
      <c r="B269" s="36"/>
      <c r="C269" s="36"/>
      <c r="D269" s="36"/>
      <c r="E269" s="36"/>
      <c r="F269" s="100"/>
      <c r="G269" s="100"/>
      <c r="I269" s="36"/>
      <c r="J269" s="100"/>
      <c r="K269" s="100"/>
      <c r="P269" s="100"/>
      <c r="U269" s="100"/>
      <c r="Z269" s="100"/>
      <c r="AE269" s="100"/>
      <c r="AJ269" s="100"/>
      <c r="AO269" s="100"/>
      <c r="AT269" s="100"/>
      <c r="AY269" s="100"/>
      <c r="BD269" s="100"/>
      <c r="BI269" s="100"/>
    </row>
    <row r="270" spans="1:61" x14ac:dyDescent="0.25">
      <c r="A270" s="48"/>
      <c r="B270" s="36"/>
      <c r="C270" s="36"/>
      <c r="D270" s="36"/>
      <c r="E270" s="36"/>
      <c r="F270" s="36"/>
      <c r="G270" s="36"/>
      <c r="I270" s="36"/>
      <c r="J270" s="36"/>
      <c r="K270" s="36"/>
      <c r="P270" s="36"/>
      <c r="U270" s="36"/>
      <c r="Z270" s="36"/>
      <c r="AE270" s="36"/>
      <c r="AJ270" s="36"/>
      <c r="AO270" s="36"/>
      <c r="AT270" s="36"/>
      <c r="AY270" s="36"/>
      <c r="BD270" s="36"/>
      <c r="BI270" s="36"/>
    </row>
    <row r="271" spans="1:61" x14ac:dyDescent="0.25">
      <c r="A271" s="49"/>
      <c r="B271" s="36"/>
      <c r="C271" s="36"/>
      <c r="D271" s="36"/>
      <c r="E271" s="36"/>
      <c r="F271" s="36"/>
      <c r="G271" s="36"/>
      <c r="I271" s="36"/>
      <c r="J271" s="36"/>
      <c r="K271" s="36"/>
      <c r="P271" s="36"/>
      <c r="U271" s="36"/>
      <c r="Z271" s="36"/>
      <c r="AE271" s="36"/>
      <c r="AJ271" s="36"/>
      <c r="AO271" s="36"/>
      <c r="AT271" s="36"/>
      <c r="AY271" s="36"/>
      <c r="BD271" s="36"/>
      <c r="BI271" s="36"/>
    </row>
    <row r="272" spans="1:61" x14ac:dyDescent="0.25">
      <c r="A272" s="49"/>
      <c r="B272" s="36"/>
      <c r="C272" s="36"/>
      <c r="D272" s="36"/>
      <c r="E272" s="36"/>
      <c r="F272" s="36"/>
      <c r="G272" s="36"/>
      <c r="I272" s="36"/>
      <c r="J272" s="36"/>
      <c r="K272" s="36"/>
      <c r="P272" s="36"/>
      <c r="U272" s="36"/>
      <c r="Z272" s="36"/>
      <c r="AE272" s="36"/>
      <c r="AJ272" s="36"/>
      <c r="AO272" s="36"/>
      <c r="AT272" s="36"/>
      <c r="AY272" s="36"/>
      <c r="BD272" s="36"/>
      <c r="BI272" s="36"/>
    </row>
    <row r="273" spans="1:61" x14ac:dyDescent="0.25">
      <c r="A273" s="49"/>
      <c r="B273" s="36"/>
      <c r="C273" s="36"/>
      <c r="D273" s="36"/>
      <c r="E273" s="36"/>
      <c r="F273" s="36"/>
      <c r="G273" s="36"/>
      <c r="I273" s="36"/>
      <c r="J273" s="36"/>
      <c r="K273" s="36"/>
      <c r="P273" s="36"/>
      <c r="U273" s="36"/>
      <c r="Z273" s="36"/>
      <c r="AE273" s="36"/>
      <c r="AJ273" s="36"/>
      <c r="AO273" s="36"/>
      <c r="AT273" s="36"/>
      <c r="AY273" s="36"/>
      <c r="BD273" s="36"/>
      <c r="BI273" s="36"/>
    </row>
    <row r="274" spans="1:61" x14ac:dyDescent="0.25">
      <c r="A274" s="49"/>
      <c r="B274" s="36"/>
      <c r="C274" s="36"/>
      <c r="D274" s="36"/>
    </row>
  </sheetData>
  <sheetProtection algorithmName="SHA-512" hashValue="HtYkZb44fZuM/OXCmPqRUvzSKYa5Z5P+JgCdN9gZHdS4RUqotNOO7vtgjnbVeBtC/p3yf4ryUqzl4ZwKLEgoMQ==" saltValue="+It3TNJw9wrK4xNF+R92pQ==" spinCount="100000" sheet="1" objects="1" scenarios="1"/>
  <protectedRanges>
    <protectedRange sqref="C5:C16" name="Intervalo1"/>
  </protectedRanges>
  <mergeCells count="66">
    <mergeCell ref="BR2:BT3"/>
    <mergeCell ref="BU2:BW3"/>
    <mergeCell ref="BG2:BK2"/>
    <mergeCell ref="BG19:BH19"/>
    <mergeCell ref="BG20:BH20"/>
    <mergeCell ref="BG21:BH21"/>
    <mergeCell ref="E24:F24"/>
    <mergeCell ref="AW2:BA2"/>
    <mergeCell ref="AW19:AX19"/>
    <mergeCell ref="AW20:AX20"/>
    <mergeCell ref="AW21:AX21"/>
    <mergeCell ref="BB2:BF2"/>
    <mergeCell ref="BB19:BC19"/>
    <mergeCell ref="BB20:BC20"/>
    <mergeCell ref="BB21:BC21"/>
    <mergeCell ref="AM2:AQ2"/>
    <mergeCell ref="AM19:AN19"/>
    <mergeCell ref="AM20:AN20"/>
    <mergeCell ref="AR2:AV2"/>
    <mergeCell ref="AR19:AS19"/>
    <mergeCell ref="AR20:AS20"/>
    <mergeCell ref="AR21:AS21"/>
    <mergeCell ref="AR3:AV3"/>
    <mergeCell ref="AH2:AL2"/>
    <mergeCell ref="AH19:AI19"/>
    <mergeCell ref="AH20:AI20"/>
    <mergeCell ref="AH21:AI21"/>
    <mergeCell ref="AM21:AN21"/>
    <mergeCell ref="X2:AB2"/>
    <mergeCell ref="X19:Y19"/>
    <mergeCell ref="X20:Y20"/>
    <mergeCell ref="X21:Y21"/>
    <mergeCell ref="AC2:AG2"/>
    <mergeCell ref="AC19:AD19"/>
    <mergeCell ref="AC20:AD20"/>
    <mergeCell ref="AC21:AD21"/>
    <mergeCell ref="S2:W2"/>
    <mergeCell ref="E19:F19"/>
    <mergeCell ref="E20:F20"/>
    <mergeCell ref="E21:F21"/>
    <mergeCell ref="I2:M2"/>
    <mergeCell ref="I19:J19"/>
    <mergeCell ref="I20:J20"/>
    <mergeCell ref="I21:J21"/>
    <mergeCell ref="N19:O19"/>
    <mergeCell ref="N20:O20"/>
    <mergeCell ref="N21:O21"/>
    <mergeCell ref="S19:T19"/>
    <mergeCell ref="S20:T20"/>
    <mergeCell ref="S21:T21"/>
    <mergeCell ref="E22:F22"/>
    <mergeCell ref="AW3:BA3"/>
    <mergeCell ref="BB3:BF3"/>
    <mergeCell ref="BG3:BK3"/>
    <mergeCell ref="A1:BK1"/>
    <mergeCell ref="E3:H3"/>
    <mergeCell ref="I3:M3"/>
    <mergeCell ref="N3:R3"/>
    <mergeCell ref="S3:W3"/>
    <mergeCell ref="X3:AB3"/>
    <mergeCell ref="AC3:AG3"/>
    <mergeCell ref="AH3:AL3"/>
    <mergeCell ref="AM3:AQ3"/>
    <mergeCell ref="E2:H2"/>
    <mergeCell ref="N2:R2"/>
    <mergeCell ref="A2:D3"/>
  </mergeCells>
  <conditionalFormatting sqref="BP5:BP16">
    <cfRule type="cellIs" dxfId="34" priority="49" operator="greaterThan">
      <formula>0.02</formula>
    </cfRule>
  </conditionalFormatting>
  <conditionalFormatting sqref="H5:H16 L5:L16 Q5:Q16 V5:V16">
    <cfRule type="cellIs" dxfId="33" priority="48" operator="lessThan">
      <formula>0</formula>
    </cfRule>
  </conditionalFormatting>
  <conditionalFormatting sqref="BM20:BN20 BR20:BS20 BM5:BM16 M5:M16 R5:R16 W5:W16 BR5:BS16">
    <cfRule type="cellIs" dxfId="32" priority="47" operator="lessThan">
      <formula>0</formula>
    </cfRule>
  </conditionalFormatting>
  <conditionalFormatting sqref="AA5:AA16">
    <cfRule type="cellIs" dxfId="31" priority="31" operator="lessThan">
      <formula>0</formula>
    </cfRule>
  </conditionalFormatting>
  <conditionalFormatting sqref="AB5:AB16">
    <cfRule type="cellIs" dxfId="30" priority="30" operator="lessThan">
      <formula>0</formula>
    </cfRule>
  </conditionalFormatting>
  <conditionalFormatting sqref="AF5:AF16">
    <cfRule type="cellIs" dxfId="29" priority="29" operator="lessThan">
      <formula>0</formula>
    </cfRule>
  </conditionalFormatting>
  <conditionalFormatting sqref="AG5:AG16">
    <cfRule type="cellIs" dxfId="28" priority="28" operator="lessThan">
      <formula>0</formula>
    </cfRule>
  </conditionalFormatting>
  <conditionalFormatting sqref="AK5:AK16">
    <cfRule type="cellIs" dxfId="27" priority="27" operator="lessThan">
      <formula>0</formula>
    </cfRule>
  </conditionalFormatting>
  <conditionalFormatting sqref="AL5:AL16">
    <cfRule type="cellIs" dxfId="26" priority="26" operator="lessThan">
      <formula>0</formula>
    </cfRule>
  </conditionalFormatting>
  <conditionalFormatting sqref="AP5:AP16">
    <cfRule type="cellIs" dxfId="25" priority="25" operator="lessThan">
      <formula>0</formula>
    </cfRule>
  </conditionalFormatting>
  <conditionalFormatting sqref="AQ5:AQ16">
    <cfRule type="cellIs" dxfId="24" priority="24" operator="lessThan">
      <formula>0</formula>
    </cfRule>
  </conditionalFormatting>
  <conditionalFormatting sqref="AU5:AU16">
    <cfRule type="cellIs" dxfId="23" priority="23" operator="lessThan">
      <formula>0</formula>
    </cfRule>
  </conditionalFormatting>
  <conditionalFormatting sqref="AV5:AV16">
    <cfRule type="cellIs" dxfId="22" priority="22" operator="lessThan">
      <formula>0</formula>
    </cfRule>
  </conditionalFormatting>
  <conditionalFormatting sqref="AZ5:AZ16">
    <cfRule type="cellIs" dxfId="21" priority="21" operator="lessThan">
      <formula>0</formula>
    </cfRule>
  </conditionalFormatting>
  <conditionalFormatting sqref="BA5:BA16">
    <cfRule type="cellIs" dxfId="20" priority="20" operator="lessThan">
      <formula>0</formula>
    </cfRule>
  </conditionalFormatting>
  <conditionalFormatting sqref="BE5:BE16">
    <cfRule type="cellIs" dxfId="19" priority="19" operator="lessThan">
      <formula>0</formula>
    </cfRule>
  </conditionalFormatting>
  <conditionalFormatting sqref="BF5:BF16">
    <cfRule type="cellIs" dxfId="18" priority="18" operator="lessThan">
      <formula>0</formula>
    </cfRule>
  </conditionalFormatting>
  <conditionalFormatting sqref="BK5:BK16">
    <cfRule type="cellIs" dxfId="17" priority="16" operator="lessThan">
      <formula>0</formula>
    </cfRule>
  </conditionalFormatting>
  <conditionalFormatting sqref="BJ5:BJ16">
    <cfRule type="cellIs" dxfId="16" priority="17" operator="lessThan">
      <formula>0</formula>
    </cfRule>
  </conditionalFormatting>
  <conditionalFormatting sqref="BT20">
    <cfRule type="cellIs" dxfId="15" priority="15" operator="lessThan">
      <formula>0</formula>
    </cfRule>
  </conditionalFormatting>
  <conditionalFormatting sqref="BU20:BV20">
    <cfRule type="cellIs" dxfId="14" priority="14" operator="lessThan">
      <formula>0</formula>
    </cfRule>
  </conditionalFormatting>
  <conditionalFormatting sqref="BW20">
    <cfRule type="cellIs" dxfId="13" priority="13" operator="lessThan">
      <formula>0</formula>
    </cfRule>
  </conditionalFormatting>
  <conditionalFormatting sqref="BT5">
    <cfRule type="cellIs" dxfId="12" priority="12" operator="lessThan">
      <formula>0</formula>
    </cfRule>
  </conditionalFormatting>
  <conditionalFormatting sqref="BT6:BT16">
    <cfRule type="cellIs" dxfId="11" priority="11" operator="lessThan">
      <formula>0</formula>
    </cfRule>
  </conditionalFormatting>
  <conditionalFormatting sqref="BU5">
    <cfRule type="cellIs" dxfId="10" priority="10" operator="lessThan">
      <formula>0</formula>
    </cfRule>
  </conditionalFormatting>
  <conditionalFormatting sqref="BW5">
    <cfRule type="cellIs" dxfId="9" priority="2" operator="lessThan">
      <formula>0</formula>
    </cfRule>
  </conditionalFormatting>
  <conditionalFormatting sqref="BW6:BW16">
    <cfRule type="cellIs" dxfId="8" priority="1" operator="lessThan">
      <formula>0</formula>
    </cfRule>
  </conditionalFormatting>
  <conditionalFormatting sqref="BU6">
    <cfRule type="cellIs" dxfId="7" priority="7" operator="lessThan">
      <formula>0</formula>
    </cfRule>
  </conditionalFormatting>
  <conditionalFormatting sqref="BU7">
    <cfRule type="cellIs" dxfId="6" priority="6" operator="lessThan">
      <formula>0</formula>
    </cfRule>
  </conditionalFormatting>
  <conditionalFormatting sqref="BU8:BU16">
    <cfRule type="cellIs" dxfId="5" priority="5" operator="lessThan">
      <formula>0</formula>
    </cfRule>
  </conditionalFormatting>
  <conditionalFormatting sqref="BV5">
    <cfRule type="cellIs" dxfId="4" priority="4" operator="lessThan">
      <formula>0</formula>
    </cfRule>
  </conditionalFormatting>
  <conditionalFormatting sqref="BV6:BV16">
    <cfRule type="cellIs" dxfId="3" priority="3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>
    <tabColor theme="9"/>
    <pageSetUpPr fitToPage="1"/>
  </sheetPr>
  <dimension ref="A1:BV499"/>
  <sheetViews>
    <sheetView topLeftCell="B1" zoomScale="82" zoomScaleNormal="82" workbookViewId="0">
      <selection activeCell="C36" sqref="C36"/>
    </sheetView>
  </sheetViews>
  <sheetFormatPr defaultRowHeight="15" x14ac:dyDescent="0.25"/>
  <cols>
    <col min="1" max="1" width="8.5703125" style="16" hidden="1" customWidth="1"/>
    <col min="2" max="2" width="23.140625" style="16" bestFit="1" customWidth="1"/>
    <col min="3" max="3" width="11.85546875" style="16" bestFit="1" customWidth="1"/>
    <col min="4" max="4" width="33" style="16" bestFit="1" customWidth="1"/>
    <col min="5" max="5" width="33" style="142" customWidth="1"/>
    <col min="6" max="6" width="13.28515625" style="16" hidden="1" customWidth="1"/>
    <col min="7" max="7" width="20.42578125" style="16" hidden="1" customWidth="1"/>
    <col min="8" max="8" width="4.85546875" style="36" hidden="1" customWidth="1"/>
    <col min="9" max="10" width="4.85546875" style="36" bestFit="1" customWidth="1"/>
    <col min="11" max="11" width="11.140625" style="16" bestFit="1" customWidth="1"/>
    <col min="12" max="12" width="11.140625" style="102" customWidth="1"/>
    <col min="13" max="13" width="30.7109375" style="16" bestFit="1" customWidth="1"/>
    <col min="14" max="14" width="19.85546875" style="16" customWidth="1"/>
    <col min="15" max="15" width="16.28515625" style="16" bestFit="1" customWidth="1"/>
    <col min="16" max="16" width="16.7109375" style="16" bestFit="1" customWidth="1"/>
    <col min="17" max="17" width="15.85546875" style="16" customWidth="1"/>
    <col min="18" max="18" width="36.140625" style="36" hidden="1" customWidth="1"/>
    <col min="19" max="19" width="9.140625" hidden="1" customWidth="1"/>
    <col min="20" max="20" width="28.7109375" style="36" hidden="1" customWidth="1"/>
    <col min="21" max="21" width="2.42578125" hidden="1" customWidth="1"/>
    <col min="22" max="23" width="3.5703125" hidden="1" customWidth="1"/>
    <col min="24" max="24" width="2.5703125" hidden="1" customWidth="1"/>
    <col min="25" max="25" width="3.5703125" hidden="1" customWidth="1"/>
    <col min="26" max="26" width="0.28515625" hidden="1" customWidth="1"/>
    <col min="27" max="27" width="4.28515625" hidden="1" customWidth="1"/>
    <col min="28" max="32" width="3.5703125" hidden="1" customWidth="1"/>
    <col min="33" max="33" width="2" hidden="1" customWidth="1"/>
    <col min="34" max="34" width="3.5703125" hidden="1" customWidth="1"/>
    <col min="35" max="35" width="2" hidden="1" customWidth="1"/>
    <col min="36" max="36" width="2.5703125" hidden="1" customWidth="1"/>
    <col min="37" max="37" width="3" hidden="1" customWidth="1"/>
    <col min="38" max="38" width="2.42578125" hidden="1" customWidth="1"/>
    <col min="39" max="40" width="4.28515625" hidden="1" customWidth="1"/>
    <col min="41" max="42" width="2.7109375" hidden="1" customWidth="1"/>
    <col min="43" max="43" width="2.42578125" hidden="1" customWidth="1"/>
    <col min="44" max="45" width="3.5703125" hidden="1" customWidth="1"/>
    <col min="46" max="46" width="2.5703125" hidden="1" customWidth="1"/>
    <col min="47" max="47" width="3.5703125" hidden="1" customWidth="1"/>
    <col min="48" max="48" width="0.28515625" hidden="1" customWidth="1"/>
    <col min="49" max="49" width="4.28515625" hidden="1" customWidth="1"/>
    <col min="50" max="54" width="3.5703125" hidden="1" customWidth="1"/>
    <col min="55" max="55" width="2" hidden="1" customWidth="1"/>
    <col min="56" max="56" width="3.5703125" hidden="1" customWidth="1"/>
    <col min="57" max="57" width="2" hidden="1" customWidth="1"/>
    <col min="58" max="58" width="2.5703125" hidden="1" customWidth="1"/>
    <col min="59" max="59" width="3" hidden="1" customWidth="1"/>
    <col min="60" max="60" width="2.42578125" hidden="1" customWidth="1"/>
    <col min="61" max="62" width="4.28515625" hidden="1" customWidth="1"/>
    <col min="63" max="63" width="2.7109375" hidden="1" customWidth="1"/>
    <col min="64" max="64" width="9.140625" style="36" hidden="1" customWidth="1"/>
    <col min="65" max="65" width="10" style="36" hidden="1" customWidth="1"/>
    <col min="66" max="66" width="19.140625" style="36" hidden="1" customWidth="1"/>
    <col min="67" max="67" width="15.7109375" style="36" hidden="1" customWidth="1"/>
    <col min="68" max="68" width="11.28515625" style="36" hidden="1" customWidth="1"/>
    <col min="69" max="69" width="17.28515625" style="36" hidden="1" customWidth="1"/>
    <col min="70" max="70" width="10" style="36" hidden="1" customWidth="1"/>
    <col min="71" max="71" width="19.140625" style="36" hidden="1" customWidth="1"/>
    <col min="72" max="72" width="15.7109375" style="36" hidden="1" customWidth="1"/>
    <col min="73" max="73" width="11.28515625" style="36" hidden="1" customWidth="1"/>
    <col min="74" max="74" width="17.28515625" style="36" hidden="1" customWidth="1"/>
    <col min="75" max="87" width="0" style="16" hidden="1" customWidth="1"/>
    <col min="88" max="16384" width="9.140625" style="16"/>
  </cols>
  <sheetData>
    <row r="1" spans="1:74" ht="79.5" customHeight="1" thickBot="1" x14ac:dyDescent="0.3">
      <c r="A1" s="26" t="s">
        <v>17</v>
      </c>
      <c r="B1" s="27" t="s">
        <v>11</v>
      </c>
      <c r="C1" s="28" t="s">
        <v>12</v>
      </c>
      <c r="D1" s="29" t="s">
        <v>34</v>
      </c>
      <c r="E1" s="145" t="s">
        <v>181</v>
      </c>
      <c r="F1" s="30" t="s">
        <v>13</v>
      </c>
      <c r="G1" s="31" t="s">
        <v>14</v>
      </c>
      <c r="H1" s="116" t="s">
        <v>131</v>
      </c>
      <c r="I1" s="116" t="s">
        <v>132</v>
      </c>
      <c r="J1" s="116" t="s">
        <v>133</v>
      </c>
      <c r="K1" s="32" t="s">
        <v>126</v>
      </c>
      <c r="L1" s="32" t="s">
        <v>127</v>
      </c>
      <c r="M1" s="114" t="s">
        <v>15</v>
      </c>
      <c r="N1" s="33" t="s">
        <v>31</v>
      </c>
      <c r="O1" s="34" t="s">
        <v>37</v>
      </c>
      <c r="P1" s="35" t="s">
        <v>16</v>
      </c>
      <c r="Q1" s="115" t="s">
        <v>32</v>
      </c>
      <c r="R1" s="37" t="s">
        <v>18</v>
      </c>
      <c r="S1" t="s">
        <v>134</v>
      </c>
      <c r="T1" s="119">
        <f>RELATÓRIO!BR2</f>
        <v>2022</v>
      </c>
      <c r="U1" s="177" t="s">
        <v>90</v>
      </c>
      <c r="V1" s="177"/>
      <c r="W1" s="177"/>
      <c r="X1" s="177"/>
      <c r="Y1" s="177" t="s">
        <v>91</v>
      </c>
      <c r="Z1" s="177"/>
      <c r="AA1" s="177"/>
      <c r="AB1" s="177"/>
      <c r="AC1" s="177"/>
      <c r="AD1" s="177" t="s">
        <v>92</v>
      </c>
      <c r="AE1" s="177"/>
      <c r="AF1" s="177"/>
      <c r="AG1" s="177"/>
      <c r="AH1" s="177" t="s">
        <v>93</v>
      </c>
      <c r="AI1" s="177"/>
      <c r="AJ1" s="177"/>
      <c r="AK1" s="177"/>
      <c r="AL1" s="177" t="s">
        <v>94</v>
      </c>
      <c r="AM1" s="177"/>
      <c r="AN1" s="177"/>
      <c r="AO1" s="177"/>
      <c r="AP1" s="111"/>
      <c r="AQ1" s="177" t="s">
        <v>90</v>
      </c>
      <c r="AR1" s="177"/>
      <c r="AS1" s="177"/>
      <c r="AT1" s="177"/>
      <c r="AU1" s="177" t="s">
        <v>91</v>
      </c>
      <c r="AV1" s="177"/>
      <c r="AW1" s="177"/>
      <c r="AX1" s="177"/>
      <c r="AY1" s="177"/>
      <c r="AZ1" s="177" t="s">
        <v>92</v>
      </c>
      <c r="BA1" s="177"/>
      <c r="BB1" s="177"/>
      <c r="BC1" s="177"/>
      <c r="BD1" s="177" t="s">
        <v>93</v>
      </c>
      <c r="BE1" s="177"/>
      <c r="BF1" s="177"/>
      <c r="BG1" s="177"/>
      <c r="BH1" s="177" t="s">
        <v>94</v>
      </c>
      <c r="BI1" s="177"/>
      <c r="BJ1" s="177"/>
      <c r="BK1" s="177"/>
      <c r="BL1" s="119">
        <f>RELATÓRIO!BU2</f>
        <v>2023</v>
      </c>
      <c r="BM1" s="117" t="s">
        <v>90</v>
      </c>
      <c r="BN1" s="118" t="s">
        <v>91</v>
      </c>
      <c r="BO1" s="118" t="s">
        <v>92</v>
      </c>
      <c r="BP1" s="117" t="s">
        <v>93</v>
      </c>
      <c r="BQ1" s="117" t="s">
        <v>94</v>
      </c>
      <c r="BR1" s="117" t="s">
        <v>90</v>
      </c>
      <c r="BS1" s="118" t="s">
        <v>91</v>
      </c>
      <c r="BT1" s="118" t="s">
        <v>92</v>
      </c>
      <c r="BU1" s="117" t="s">
        <v>93</v>
      </c>
      <c r="BV1" s="117" t="s">
        <v>94</v>
      </c>
    </row>
    <row r="2" spans="1:74" ht="15.75" customHeight="1" x14ac:dyDescent="0.25">
      <c r="A2" s="38">
        <f>IF(O2&lt;&gt;0,MONTH(O2),"")</f>
        <v>7</v>
      </c>
      <c r="B2" s="17" t="s">
        <v>218</v>
      </c>
      <c r="C2" s="18">
        <v>44771</v>
      </c>
      <c r="D2" s="128" t="s">
        <v>214</v>
      </c>
      <c r="E2" s="128" t="s">
        <v>210</v>
      </c>
      <c r="F2" s="19"/>
      <c r="G2" s="20"/>
      <c r="H2" s="20"/>
      <c r="I2" s="20" t="s">
        <v>204</v>
      </c>
      <c r="J2" s="20"/>
      <c r="K2" s="19">
        <v>592.70000000000005</v>
      </c>
      <c r="L2" s="19">
        <v>0</v>
      </c>
      <c r="M2" s="21" t="s">
        <v>19</v>
      </c>
      <c r="N2" s="22">
        <v>551969000005613</v>
      </c>
      <c r="O2" s="23">
        <v>44743</v>
      </c>
      <c r="P2" s="18">
        <v>44778</v>
      </c>
      <c r="Q2" s="17" t="s">
        <v>205</v>
      </c>
      <c r="R2" s="39" t="s">
        <v>19</v>
      </c>
      <c r="S2">
        <f>YEAR(O2)</f>
        <v>2022</v>
      </c>
      <c r="T2" s="113" t="s">
        <v>95</v>
      </c>
      <c r="U2" s="170">
        <f>AD2+AL2</f>
        <v>2699.96</v>
      </c>
      <c r="V2" s="171"/>
      <c r="W2" s="171"/>
      <c r="X2" s="172"/>
      <c r="Y2" s="173">
        <f>SUMIFS(utilizado,descricao,R2,S:S,T1,H:H,"x")+SUMIFS(utilizado,descricao,R3,S:S,T1,H:H,"x")</f>
        <v>0</v>
      </c>
      <c r="Z2" s="173"/>
      <c r="AA2" s="173"/>
      <c r="AB2" s="173"/>
      <c r="AC2" s="173"/>
      <c r="AD2" s="173">
        <f>SUMIFS(utilizado,descricao,R2,S:S,T1,I:I,"x")+SUMIFS(utilizado,descricao,R3,S:S,T1,I:I,"x")</f>
        <v>2699.96</v>
      </c>
      <c r="AE2" s="173"/>
      <c r="AF2" s="173"/>
      <c r="AG2" s="173"/>
      <c r="AH2" s="174">
        <f>Y2+AD2</f>
        <v>2699.96</v>
      </c>
      <c r="AI2" s="175"/>
      <c r="AJ2" s="175"/>
      <c r="AK2" s="176"/>
      <c r="AL2" s="173">
        <f>SUMIFS(utilizado,descricao,R2,S:S,T1,J:J,"x")+SUMIFS(utilizado,descricao,R3,S:S,T1,J:J,"x")</f>
        <v>0</v>
      </c>
      <c r="AM2" s="173"/>
      <c r="AN2" s="173"/>
      <c r="AO2" s="173"/>
      <c r="AP2" s="125"/>
      <c r="AQ2" s="170">
        <f>AZ2+BH2</f>
        <v>2501.5</v>
      </c>
      <c r="AR2" s="171"/>
      <c r="AS2" s="171"/>
      <c r="AT2" s="172"/>
      <c r="AU2" s="173">
        <f>SUMIFS(L:L,descricao,R2,S:S,T1,H:H,"x")+SUMIFS(L:L,descricao,R3,S:S,T1,H:H,"x")</f>
        <v>0</v>
      </c>
      <c r="AV2" s="173"/>
      <c r="AW2" s="173"/>
      <c r="AX2" s="173"/>
      <c r="AY2" s="173"/>
      <c r="AZ2" s="173">
        <f>SUMIFS(L:L,descricao,R2,S:S,T1,I:I,"x")+SUMIFS(L:L,descricao,R3,S:S,T1,I:I,"x")</f>
        <v>2501.5</v>
      </c>
      <c r="BA2" s="173"/>
      <c r="BB2" s="173"/>
      <c r="BC2" s="173"/>
      <c r="BD2" s="174">
        <f>AU2+AZ2</f>
        <v>2501.5</v>
      </c>
      <c r="BE2" s="175"/>
      <c r="BF2" s="175"/>
      <c r="BG2" s="176"/>
      <c r="BH2" s="173">
        <f>SUMIFS(L:L,descricao,R2,S:S,T1,J:J,"x")+SUMIFS(L:L,descricao,R3,S:S,T1,J:J,"x")</f>
        <v>0</v>
      </c>
      <c r="BI2" s="173"/>
      <c r="BJ2" s="173"/>
      <c r="BK2" s="173"/>
      <c r="BL2" s="122"/>
      <c r="BM2" s="121">
        <f>BO2+BQ2</f>
        <v>484.64</v>
      </c>
      <c r="BN2" s="124">
        <f>SUMIFS(utilizado,descricao,R2,S:S,BL1,H:H,"x")+SUMIFS(utilizado,descricao,R3,S:S,BL1,H:H,"x")</f>
        <v>0</v>
      </c>
      <c r="BO2" s="124">
        <f>SUMIFS(utilizado,descricao,R2,S:S,BL1,I:I,"x")+SUMIFS(utilizado,descricao,R3,S:S,BL1,I:I,"x")</f>
        <v>484.64</v>
      </c>
      <c r="BP2" s="121">
        <f>BO2+BN2</f>
        <v>484.64</v>
      </c>
      <c r="BQ2" s="124">
        <f>SUMIFS(utilizado,descricao,R2,S:S,BL1,J:J,"x")+SUMIFS(utilizado,descricao,R3,S:S,BL1,J:J,"x")</f>
        <v>0</v>
      </c>
      <c r="BR2" s="121">
        <f>BT2+BV2</f>
        <v>2695.25</v>
      </c>
      <c r="BS2" s="124">
        <f>SUMIFS(L:L,descricao,R2,S:S,BL1,H:H,"x")+SUMIFS(L:L,descricao,R3,S:S,BL1,H:H,"x")</f>
        <v>0</v>
      </c>
      <c r="BT2" s="124">
        <f>SUMIFS(L:L,descricao,R2,S:S,BL1,I:I,"x")+SUMIFS(L:L,descricao,R3,S:S,BL1,I:I,"x")</f>
        <v>2695.25</v>
      </c>
      <c r="BU2" s="121">
        <f>BT2+BS2</f>
        <v>2695.25</v>
      </c>
      <c r="BV2" s="124">
        <f>SUMIFS(L:L,descricao,R2,S:S,BL1,J:J,"x")+SUMIFS(L:L,descricao,R3,S:S,BL1,J:J,"x")</f>
        <v>0</v>
      </c>
    </row>
    <row r="3" spans="1:74" ht="15.75" customHeight="1" x14ac:dyDescent="0.25">
      <c r="A3" s="38">
        <f>IF(O3&lt;&gt;0,MONTH(O3),"")</f>
        <v>7</v>
      </c>
      <c r="B3" s="17" t="s">
        <v>217</v>
      </c>
      <c r="C3" s="18">
        <v>44771</v>
      </c>
      <c r="D3" s="128" t="s">
        <v>215</v>
      </c>
      <c r="E3" s="128" t="s">
        <v>211</v>
      </c>
      <c r="F3" s="19"/>
      <c r="G3" s="20"/>
      <c r="H3" s="20"/>
      <c r="I3" s="20" t="s">
        <v>204</v>
      </c>
      <c r="J3" s="20"/>
      <c r="K3" s="19">
        <v>1388.88</v>
      </c>
      <c r="L3" s="19">
        <v>0</v>
      </c>
      <c r="M3" s="21" t="s">
        <v>20</v>
      </c>
      <c r="N3" s="22">
        <v>80501</v>
      </c>
      <c r="O3" s="23">
        <v>44743</v>
      </c>
      <c r="P3" s="18">
        <v>44778</v>
      </c>
      <c r="Q3" s="17" t="s">
        <v>205</v>
      </c>
      <c r="R3" s="40" t="s">
        <v>35</v>
      </c>
      <c r="S3">
        <f t="shared" ref="S3:S66" si="0">YEAR(O3)</f>
        <v>2022</v>
      </c>
      <c r="T3" s="113" t="s">
        <v>96</v>
      </c>
      <c r="U3" s="170">
        <f t="shared" ref="U3:U17" si="1">AD3+AL3</f>
        <v>25483.360000000001</v>
      </c>
      <c r="V3" s="171"/>
      <c r="W3" s="171"/>
      <c r="X3" s="172"/>
      <c r="Y3" s="173">
        <f>SUMIFS(utilizado,descricao,R4,S:S,T1,H:H,"x")</f>
        <v>0</v>
      </c>
      <c r="Z3" s="173"/>
      <c r="AA3" s="173"/>
      <c r="AB3" s="173"/>
      <c r="AC3" s="173"/>
      <c r="AD3" s="173">
        <f>SUMIFS(utilizado,descricao,R4,S:S,T1,I:I,"x")</f>
        <v>25483.360000000001</v>
      </c>
      <c r="AE3" s="173"/>
      <c r="AF3" s="173"/>
      <c r="AG3" s="173"/>
      <c r="AH3" s="174">
        <f>Y3+AD3</f>
        <v>25483.360000000001</v>
      </c>
      <c r="AI3" s="175"/>
      <c r="AJ3" s="175"/>
      <c r="AK3" s="176"/>
      <c r="AL3" s="173">
        <f>SUMIFS(utilizado,descricao,R4,S:S,T1,J:J,"x")</f>
        <v>0</v>
      </c>
      <c r="AM3" s="173"/>
      <c r="AN3" s="173"/>
      <c r="AO3" s="173"/>
      <c r="AP3" s="112"/>
      <c r="AQ3" s="170">
        <f t="shared" ref="AQ3:AQ18" si="2">AZ3+BH3</f>
        <v>0</v>
      </c>
      <c r="AR3" s="171"/>
      <c r="AS3" s="171"/>
      <c r="AT3" s="172"/>
      <c r="AU3" s="173">
        <f>SUMIFS(L:L,descricao,R4,S:S,T1,H:H,"x")</f>
        <v>0</v>
      </c>
      <c r="AV3" s="173"/>
      <c r="AW3" s="173"/>
      <c r="AX3" s="173"/>
      <c r="AY3" s="173"/>
      <c r="AZ3" s="173">
        <f>SUMIFS(L:L,descricao,R4,S:S,T1,I:I,"x")</f>
        <v>0</v>
      </c>
      <c r="BA3" s="173"/>
      <c r="BB3" s="173"/>
      <c r="BC3" s="173"/>
      <c r="BD3" s="174">
        <f>AU3+AZ3</f>
        <v>0</v>
      </c>
      <c r="BE3" s="175"/>
      <c r="BF3" s="175"/>
      <c r="BG3" s="176"/>
      <c r="BH3" s="173">
        <f>SUMIFS(L:L,descricao,R4,S:S,T1,J:J,"x")</f>
        <v>0</v>
      </c>
      <c r="BI3" s="173"/>
      <c r="BJ3" s="173"/>
      <c r="BK3" s="173"/>
      <c r="BL3" s="122"/>
      <c r="BM3" s="121">
        <f t="shared" ref="BM3:BM17" si="3">BO3+BQ3</f>
        <v>8909.7999999999993</v>
      </c>
      <c r="BN3" s="124">
        <f>SUMIFS(utilizado,descricao,R4,S:S,BL1,H:H,"x")</f>
        <v>0</v>
      </c>
      <c r="BO3" s="124">
        <f>SUMIFS(utilizado,descricao,R4,S:S,BL1,I:I,"x")</f>
        <v>8909.7999999999993</v>
      </c>
      <c r="BP3" s="121">
        <f>BO3+BN3</f>
        <v>8909.7999999999993</v>
      </c>
      <c r="BQ3" s="124">
        <f>SUMIFS(utilizado,descricao,R4,S:S,BL1,J:J,"x")</f>
        <v>0</v>
      </c>
      <c r="BR3" s="121">
        <f t="shared" ref="BR3:BR17" si="4">BT3+BV3</f>
        <v>0</v>
      </c>
      <c r="BS3" s="124">
        <f>SUMIFS(L:L,descricao,R4,S:S,BL1,H:H,"x")</f>
        <v>0</v>
      </c>
      <c r="BT3" s="124">
        <f>SUMIFS(L:L,descricao,R4,S:S,BL1,I:I,"x")</f>
        <v>0</v>
      </c>
      <c r="BU3" s="121">
        <f>BT3+BS3</f>
        <v>0</v>
      </c>
      <c r="BV3" s="124">
        <f>SUMIFS(L:L,descricao,R4,S:S,BL1,J:J,"x")</f>
        <v>0</v>
      </c>
    </row>
    <row r="4" spans="1:74" ht="15.75" x14ac:dyDescent="0.25">
      <c r="A4" s="38">
        <f t="shared" ref="A4:A13" si="5">IF(O4&lt;&gt;0,MONTH(O4),"")</f>
        <v>7</v>
      </c>
      <c r="B4" s="17" t="s">
        <v>219</v>
      </c>
      <c r="C4" s="18">
        <v>44769</v>
      </c>
      <c r="D4" s="128" t="s">
        <v>216</v>
      </c>
      <c r="E4" s="128" t="s">
        <v>213</v>
      </c>
      <c r="F4" s="19"/>
      <c r="G4" s="20"/>
      <c r="H4" s="20"/>
      <c r="I4" s="20" t="s">
        <v>204</v>
      </c>
      <c r="J4" s="20"/>
      <c r="K4" s="19">
        <v>2015.64</v>
      </c>
      <c r="L4" s="19">
        <v>0</v>
      </c>
      <c r="M4" s="21" t="s">
        <v>20</v>
      </c>
      <c r="N4" s="22">
        <v>80502</v>
      </c>
      <c r="O4" s="23">
        <v>44743</v>
      </c>
      <c r="P4" s="18">
        <v>44778</v>
      </c>
      <c r="Q4" s="17" t="s">
        <v>205</v>
      </c>
      <c r="R4" s="40" t="s">
        <v>20</v>
      </c>
      <c r="S4">
        <f t="shared" si="0"/>
        <v>2022</v>
      </c>
      <c r="T4" s="120" t="s">
        <v>97</v>
      </c>
      <c r="U4" s="170">
        <f t="shared" si="1"/>
        <v>0</v>
      </c>
      <c r="V4" s="171"/>
      <c r="W4" s="171"/>
      <c r="X4" s="172"/>
      <c r="Y4" s="173"/>
      <c r="Z4" s="173"/>
      <c r="AA4" s="173"/>
      <c r="AB4" s="173"/>
      <c r="AC4" s="173"/>
      <c r="AD4" s="173"/>
      <c r="AE4" s="173"/>
      <c r="AF4" s="173"/>
      <c r="AG4" s="173"/>
      <c r="AH4" s="174"/>
      <c r="AI4" s="175"/>
      <c r="AJ4" s="175"/>
      <c r="AK4" s="176"/>
      <c r="AL4" s="173"/>
      <c r="AM4" s="173"/>
      <c r="AN4" s="173"/>
      <c r="AO4" s="173"/>
      <c r="AP4" s="112"/>
      <c r="AQ4" s="170">
        <f t="shared" si="2"/>
        <v>0</v>
      </c>
      <c r="AR4" s="171"/>
      <c r="AS4" s="171"/>
      <c r="AT4" s="172"/>
      <c r="AU4" s="173"/>
      <c r="AV4" s="173"/>
      <c r="AW4" s="173"/>
      <c r="AX4" s="173"/>
      <c r="AY4" s="173"/>
      <c r="AZ4" s="173"/>
      <c r="BA4" s="173"/>
      <c r="BB4" s="173"/>
      <c r="BC4" s="173"/>
      <c r="BD4" s="174"/>
      <c r="BE4" s="175"/>
      <c r="BF4" s="175"/>
      <c r="BG4" s="176"/>
      <c r="BH4" s="173"/>
      <c r="BI4" s="173"/>
      <c r="BJ4" s="173"/>
      <c r="BK4" s="173"/>
      <c r="BL4" s="123"/>
      <c r="BM4" s="121">
        <f t="shared" si="3"/>
        <v>0</v>
      </c>
      <c r="BN4" s="124"/>
      <c r="BO4" s="124"/>
      <c r="BP4" s="124"/>
      <c r="BQ4" s="124"/>
      <c r="BR4" s="121">
        <f t="shared" si="4"/>
        <v>0</v>
      </c>
      <c r="BS4" s="124"/>
      <c r="BT4" s="124"/>
      <c r="BU4" s="124"/>
      <c r="BV4" s="124"/>
    </row>
    <row r="5" spans="1:74" ht="15.75" customHeight="1" x14ac:dyDescent="0.25">
      <c r="A5" s="38">
        <f t="shared" si="5"/>
        <v>7</v>
      </c>
      <c r="B5" s="17" t="s">
        <v>220</v>
      </c>
      <c r="C5" s="18">
        <v>44769</v>
      </c>
      <c r="D5" s="128" t="s">
        <v>221</v>
      </c>
      <c r="E5" s="128" t="s">
        <v>212</v>
      </c>
      <c r="F5" s="19"/>
      <c r="G5" s="20"/>
      <c r="H5" s="20"/>
      <c r="I5" s="20" t="s">
        <v>204</v>
      </c>
      <c r="J5" s="20"/>
      <c r="K5" s="19">
        <v>700</v>
      </c>
      <c r="L5" s="19">
        <v>0</v>
      </c>
      <c r="M5" s="21" t="s">
        <v>20</v>
      </c>
      <c r="N5" s="22">
        <v>80503</v>
      </c>
      <c r="O5" s="23">
        <v>44743</v>
      </c>
      <c r="P5" s="18">
        <v>44778</v>
      </c>
      <c r="Q5" s="17" t="s">
        <v>205</v>
      </c>
      <c r="R5" s="40" t="s">
        <v>21</v>
      </c>
      <c r="S5">
        <f t="shared" si="0"/>
        <v>2022</v>
      </c>
      <c r="T5" s="113" t="s">
        <v>98</v>
      </c>
      <c r="U5" s="170">
        <f t="shared" si="1"/>
        <v>0</v>
      </c>
      <c r="V5" s="171"/>
      <c r="W5" s="171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4"/>
      <c r="AI5" s="175"/>
      <c r="AJ5" s="175"/>
      <c r="AK5" s="176"/>
      <c r="AL5" s="173"/>
      <c r="AM5" s="173"/>
      <c r="AN5" s="173"/>
      <c r="AO5" s="173"/>
      <c r="AP5" s="112"/>
      <c r="AQ5" s="170">
        <f t="shared" si="2"/>
        <v>0</v>
      </c>
      <c r="AR5" s="171"/>
      <c r="AS5" s="171"/>
      <c r="AT5" s="172"/>
      <c r="AU5" s="173"/>
      <c r="AV5" s="173"/>
      <c r="AW5" s="173"/>
      <c r="AX5" s="173"/>
      <c r="AY5" s="173"/>
      <c r="AZ5" s="173"/>
      <c r="BA5" s="173"/>
      <c r="BB5" s="173"/>
      <c r="BC5" s="173"/>
      <c r="BD5" s="174"/>
      <c r="BE5" s="175"/>
      <c r="BF5" s="175"/>
      <c r="BG5" s="176"/>
      <c r="BH5" s="173"/>
      <c r="BI5" s="173"/>
      <c r="BJ5" s="173"/>
      <c r="BK5" s="173"/>
      <c r="BL5" s="122"/>
      <c r="BM5" s="121">
        <f t="shared" si="3"/>
        <v>0</v>
      </c>
      <c r="BN5" s="124"/>
      <c r="BO5" s="124"/>
      <c r="BP5" s="124"/>
      <c r="BQ5" s="124"/>
      <c r="BR5" s="121">
        <f t="shared" si="4"/>
        <v>0</v>
      </c>
      <c r="BS5" s="124"/>
      <c r="BT5" s="124"/>
      <c r="BU5" s="124"/>
      <c r="BV5" s="124"/>
    </row>
    <row r="6" spans="1:74" ht="15.75" x14ac:dyDescent="0.25">
      <c r="A6" s="38">
        <f t="shared" si="5"/>
        <v>8</v>
      </c>
      <c r="B6" s="17" t="s">
        <v>222</v>
      </c>
      <c r="C6" s="18">
        <v>44804</v>
      </c>
      <c r="D6" s="146" t="s">
        <v>214</v>
      </c>
      <c r="E6" s="146" t="s">
        <v>210</v>
      </c>
      <c r="F6" s="19"/>
      <c r="G6" s="20"/>
      <c r="H6" s="20"/>
      <c r="I6" s="20" t="s">
        <v>204</v>
      </c>
      <c r="J6" s="20"/>
      <c r="K6" s="19">
        <v>592.70000000000005</v>
      </c>
      <c r="L6" s="19">
        <v>0</v>
      </c>
      <c r="M6" s="21" t="s">
        <v>19</v>
      </c>
      <c r="N6" s="22">
        <v>551969000005613</v>
      </c>
      <c r="O6" s="23">
        <v>44774</v>
      </c>
      <c r="P6" s="18">
        <v>44810</v>
      </c>
      <c r="Q6" s="17" t="s">
        <v>205</v>
      </c>
      <c r="R6" s="40" t="s">
        <v>22</v>
      </c>
      <c r="S6">
        <f t="shared" si="0"/>
        <v>2022</v>
      </c>
      <c r="T6" s="120" t="s">
        <v>21</v>
      </c>
      <c r="U6" s="170">
        <f t="shared" si="1"/>
        <v>0</v>
      </c>
      <c r="V6" s="171"/>
      <c r="W6" s="171"/>
      <c r="X6" s="172"/>
      <c r="Y6" s="173">
        <f>SUMIFS(utilizado,descricao,R5,S:S,T1,H:H,"x")</f>
        <v>0</v>
      </c>
      <c r="Z6" s="173"/>
      <c r="AA6" s="173"/>
      <c r="AB6" s="173"/>
      <c r="AC6" s="173"/>
      <c r="AD6" s="173">
        <f>SUMIFS(utilizado,descricao,R5,S:S,T1,I:I,"x")</f>
        <v>0</v>
      </c>
      <c r="AE6" s="173"/>
      <c r="AF6" s="173"/>
      <c r="AG6" s="173"/>
      <c r="AH6" s="174">
        <f t="shared" ref="AH6:AH7" si="6">Y6+AD6</f>
        <v>0</v>
      </c>
      <c r="AI6" s="175"/>
      <c r="AJ6" s="175"/>
      <c r="AK6" s="176"/>
      <c r="AL6" s="173">
        <f>SUMIFS(utilizado,descricao,R5,S:S,T1,J:J,"x")</f>
        <v>0</v>
      </c>
      <c r="AM6" s="173"/>
      <c r="AN6" s="173"/>
      <c r="AO6" s="173"/>
      <c r="AP6" s="125"/>
      <c r="AQ6" s="170">
        <f t="shared" si="2"/>
        <v>0</v>
      </c>
      <c r="AR6" s="171"/>
      <c r="AS6" s="171"/>
      <c r="AT6" s="172"/>
      <c r="AU6" s="173">
        <f>SUMIFS(L:L,descricao,R5,S:S,T1,H:H,"x")</f>
        <v>0</v>
      </c>
      <c r="AV6" s="173"/>
      <c r="AW6" s="173"/>
      <c r="AX6" s="173"/>
      <c r="AY6" s="173"/>
      <c r="AZ6" s="173">
        <f>SUMIFS(L:L,descricao,R5,S:S,T1,I:I,"x")</f>
        <v>0</v>
      </c>
      <c r="BA6" s="173"/>
      <c r="BB6" s="173"/>
      <c r="BC6" s="173"/>
      <c r="BD6" s="174">
        <f t="shared" ref="BD6:BD7" si="7">AU6+AZ6</f>
        <v>0</v>
      </c>
      <c r="BE6" s="175"/>
      <c r="BF6" s="175"/>
      <c r="BG6" s="176"/>
      <c r="BH6" s="173">
        <f>SUMIFS(L:L,descricao,R5,S:S,T1,J:J,"x")</f>
        <v>0</v>
      </c>
      <c r="BI6" s="173"/>
      <c r="BJ6" s="173"/>
      <c r="BK6" s="173"/>
      <c r="BL6" s="123"/>
      <c r="BM6" s="121">
        <f t="shared" si="3"/>
        <v>0</v>
      </c>
      <c r="BN6" s="124">
        <f>SUMIFS(utilizado,descricao,R5,S:S,BL1,H:H,"x")</f>
        <v>0</v>
      </c>
      <c r="BO6" s="124">
        <f>SUMIFS(utilizado,descricao,R5,S:S,BL1,I:I,"x")</f>
        <v>0</v>
      </c>
      <c r="BP6" s="121">
        <f>BO6+BN6</f>
        <v>0</v>
      </c>
      <c r="BQ6" s="124">
        <f>SUMIFS(utilizado,descricao,R5,S:S,BL1,J:J,"x")</f>
        <v>0</v>
      </c>
      <c r="BR6" s="121">
        <f t="shared" si="4"/>
        <v>0</v>
      </c>
      <c r="BS6" s="124">
        <f>SUMIFS(L:L,descricao,R5,S:S,BL1,H:H,"x")</f>
        <v>0</v>
      </c>
      <c r="BT6" s="124">
        <f>SUMIFS(L:L,descricao,R5,S:S,BL1,I:I,"x")</f>
        <v>0</v>
      </c>
      <c r="BU6" s="121">
        <f>BT6+BS6</f>
        <v>0</v>
      </c>
      <c r="BV6" s="124">
        <f>SUMIFS(L:L,descricao,R5,S:S,BL1,J:J,"x")</f>
        <v>0</v>
      </c>
    </row>
    <row r="7" spans="1:74" ht="15.75" customHeight="1" x14ac:dyDescent="0.25">
      <c r="A7" s="38">
        <f t="shared" si="5"/>
        <v>8</v>
      </c>
      <c r="B7" s="17" t="s">
        <v>223</v>
      </c>
      <c r="C7" s="18">
        <v>44803</v>
      </c>
      <c r="D7" s="146" t="s">
        <v>215</v>
      </c>
      <c r="E7" s="146" t="s">
        <v>211</v>
      </c>
      <c r="F7" s="19"/>
      <c r="G7" s="20"/>
      <c r="H7" s="20"/>
      <c r="I7" s="20" t="s">
        <v>204</v>
      </c>
      <c r="J7" s="20"/>
      <c r="K7" s="19">
        <v>1388.88</v>
      </c>
      <c r="L7" s="19">
        <v>0</v>
      </c>
      <c r="M7" s="21" t="s">
        <v>20</v>
      </c>
      <c r="N7" s="22">
        <v>90601</v>
      </c>
      <c r="O7" s="23">
        <v>44774</v>
      </c>
      <c r="P7" s="18">
        <v>44810</v>
      </c>
      <c r="Q7" s="17" t="s">
        <v>205</v>
      </c>
      <c r="R7" s="40" t="s">
        <v>23</v>
      </c>
      <c r="S7">
        <f t="shared" si="0"/>
        <v>2022</v>
      </c>
      <c r="T7" s="113" t="s">
        <v>22</v>
      </c>
      <c r="U7" s="170">
        <f t="shared" si="1"/>
        <v>0</v>
      </c>
      <c r="V7" s="171"/>
      <c r="W7" s="171"/>
      <c r="X7" s="172"/>
      <c r="Y7" s="173">
        <f>SUMIFS(utilizado,descricao,R6,S:S,T1,H:H,"x")</f>
        <v>0</v>
      </c>
      <c r="Z7" s="173"/>
      <c r="AA7" s="173"/>
      <c r="AB7" s="173"/>
      <c r="AC7" s="173"/>
      <c r="AD7" s="173">
        <f>SUMIFS(utilizado,descricao,R6,S:S,T1,I:I,"x")</f>
        <v>0</v>
      </c>
      <c r="AE7" s="173"/>
      <c r="AF7" s="173"/>
      <c r="AG7" s="173"/>
      <c r="AH7" s="174">
        <f t="shared" si="6"/>
        <v>0</v>
      </c>
      <c r="AI7" s="175"/>
      <c r="AJ7" s="175"/>
      <c r="AK7" s="176"/>
      <c r="AL7" s="173">
        <f>SUMIFS(utilizado,descricao,R6,S:S,T1,J:J,"x")</f>
        <v>0</v>
      </c>
      <c r="AM7" s="173"/>
      <c r="AN7" s="173"/>
      <c r="AO7" s="173"/>
      <c r="AP7" s="125"/>
      <c r="AQ7" s="170">
        <f t="shared" si="2"/>
        <v>0</v>
      </c>
      <c r="AR7" s="171"/>
      <c r="AS7" s="171"/>
      <c r="AT7" s="172"/>
      <c r="AU7" s="173">
        <f>SUMIFS(L:L,descricao,R6,S:S,T1,H:H,"x")</f>
        <v>0</v>
      </c>
      <c r="AV7" s="173"/>
      <c r="AW7" s="173"/>
      <c r="AX7" s="173"/>
      <c r="AY7" s="173"/>
      <c r="AZ7" s="173">
        <f>SUMIFS(L:L,descricao,R6,S:S,T1,I:I,"x")</f>
        <v>0</v>
      </c>
      <c r="BA7" s="173"/>
      <c r="BB7" s="173"/>
      <c r="BC7" s="173"/>
      <c r="BD7" s="174">
        <f t="shared" si="7"/>
        <v>0</v>
      </c>
      <c r="BE7" s="175"/>
      <c r="BF7" s="175"/>
      <c r="BG7" s="176"/>
      <c r="BH7" s="173">
        <f>SUMIFS(L:L,descricao,R6,S:S,T1,J:J,"x")</f>
        <v>0</v>
      </c>
      <c r="BI7" s="173"/>
      <c r="BJ7" s="173"/>
      <c r="BK7" s="173"/>
      <c r="BL7" s="122"/>
      <c r="BM7" s="121">
        <f t="shared" si="3"/>
        <v>0</v>
      </c>
      <c r="BN7" s="124">
        <f>SUMIFS(utilizado,descricao,R6,S:S,BL1,H:H,"x")</f>
        <v>0</v>
      </c>
      <c r="BO7" s="124">
        <f>SUMIFS(utilizado,descricao,R6,S:S,BL1,I:I,"x")</f>
        <v>0</v>
      </c>
      <c r="BP7" s="121">
        <f>BO7+BN7</f>
        <v>0</v>
      </c>
      <c r="BQ7" s="124">
        <f>SUMIFS(utilizado,descricao,R6,S:S,BL1,J:J,"x")</f>
        <v>0</v>
      </c>
      <c r="BR7" s="121">
        <f t="shared" si="4"/>
        <v>0</v>
      </c>
      <c r="BS7" s="124">
        <f>SUMIFS(L:L,descricao,R6,S:S,BL1,H:H,"x")</f>
        <v>0</v>
      </c>
      <c r="BT7" s="124">
        <f>SUMIFS(L:L,descricao,R6,S:S,BL1,I:I,"x")</f>
        <v>0</v>
      </c>
      <c r="BU7" s="121">
        <f>BT7+BS7</f>
        <v>0</v>
      </c>
      <c r="BV7" s="124">
        <f>SUMIFS(L:L,descricao,R6,S:S,BL1,J:J,"x")</f>
        <v>0</v>
      </c>
    </row>
    <row r="8" spans="1:74" ht="15.75" x14ac:dyDescent="0.25">
      <c r="A8" s="38">
        <f t="shared" si="5"/>
        <v>8</v>
      </c>
      <c r="B8" s="17" t="s">
        <v>224</v>
      </c>
      <c r="C8" s="18">
        <v>44802</v>
      </c>
      <c r="D8" s="146" t="s">
        <v>216</v>
      </c>
      <c r="E8" s="146" t="s">
        <v>213</v>
      </c>
      <c r="F8" s="19"/>
      <c r="G8" s="20"/>
      <c r="H8" s="20"/>
      <c r="I8" s="20" t="s">
        <v>204</v>
      </c>
      <c r="J8" s="20"/>
      <c r="K8" s="19">
        <v>2015.64</v>
      </c>
      <c r="L8" s="19">
        <v>0</v>
      </c>
      <c r="M8" s="21" t="s">
        <v>20</v>
      </c>
      <c r="N8" s="22">
        <v>90602</v>
      </c>
      <c r="O8" s="23">
        <v>44774</v>
      </c>
      <c r="P8" s="18">
        <v>44810</v>
      </c>
      <c r="Q8" s="17" t="s">
        <v>205</v>
      </c>
      <c r="R8" s="40" t="s">
        <v>24</v>
      </c>
      <c r="S8">
        <f t="shared" si="0"/>
        <v>2022</v>
      </c>
      <c r="T8" s="120" t="s">
        <v>99</v>
      </c>
      <c r="U8" s="170">
        <f t="shared" si="1"/>
        <v>0</v>
      </c>
      <c r="V8" s="171"/>
      <c r="W8" s="171"/>
      <c r="X8" s="172"/>
      <c r="Y8" s="173"/>
      <c r="Z8" s="173"/>
      <c r="AA8" s="173"/>
      <c r="AB8" s="173"/>
      <c r="AC8" s="173"/>
      <c r="AD8" s="173"/>
      <c r="AE8" s="173"/>
      <c r="AF8" s="173"/>
      <c r="AG8" s="173"/>
      <c r="AH8" s="174"/>
      <c r="AI8" s="175"/>
      <c r="AJ8" s="175"/>
      <c r="AK8" s="176"/>
      <c r="AL8" s="173"/>
      <c r="AM8" s="173"/>
      <c r="AN8" s="173"/>
      <c r="AO8" s="173"/>
      <c r="AP8" s="112"/>
      <c r="AQ8" s="170">
        <f t="shared" si="2"/>
        <v>0</v>
      </c>
      <c r="AR8" s="171"/>
      <c r="AS8" s="171"/>
      <c r="AT8" s="172"/>
      <c r="AU8" s="173"/>
      <c r="AV8" s="173"/>
      <c r="AW8" s="173"/>
      <c r="AX8" s="173"/>
      <c r="AY8" s="173"/>
      <c r="AZ8" s="173"/>
      <c r="BA8" s="173"/>
      <c r="BB8" s="173"/>
      <c r="BC8" s="173"/>
      <c r="BD8" s="174"/>
      <c r="BE8" s="175"/>
      <c r="BF8" s="175"/>
      <c r="BG8" s="176"/>
      <c r="BH8" s="173"/>
      <c r="BI8" s="173"/>
      <c r="BJ8" s="173"/>
      <c r="BK8" s="173"/>
      <c r="BL8" s="123"/>
      <c r="BM8" s="121">
        <f t="shared" si="3"/>
        <v>0</v>
      </c>
      <c r="BN8" s="124"/>
      <c r="BO8" s="124"/>
      <c r="BP8" s="124"/>
      <c r="BQ8" s="124"/>
      <c r="BR8" s="121">
        <f t="shared" si="4"/>
        <v>0</v>
      </c>
      <c r="BS8" s="124"/>
      <c r="BT8" s="124"/>
      <c r="BU8" s="124"/>
      <c r="BV8" s="124"/>
    </row>
    <row r="9" spans="1:74" ht="15.75" customHeight="1" x14ac:dyDescent="0.25">
      <c r="A9" s="38">
        <f t="shared" si="5"/>
        <v>8</v>
      </c>
      <c r="B9" s="17" t="s">
        <v>225</v>
      </c>
      <c r="C9" s="18">
        <v>44804</v>
      </c>
      <c r="D9" s="146" t="s">
        <v>221</v>
      </c>
      <c r="E9" s="146" t="s">
        <v>212</v>
      </c>
      <c r="F9" s="19"/>
      <c r="G9" s="20"/>
      <c r="H9" s="20"/>
      <c r="I9" s="20" t="s">
        <v>204</v>
      </c>
      <c r="J9" s="20"/>
      <c r="K9" s="19">
        <v>700</v>
      </c>
      <c r="L9" s="19">
        <v>0</v>
      </c>
      <c r="M9" s="21" t="s">
        <v>20</v>
      </c>
      <c r="N9" s="22">
        <v>90603</v>
      </c>
      <c r="O9" s="23">
        <v>44774</v>
      </c>
      <c r="P9" s="18">
        <v>44810</v>
      </c>
      <c r="Q9" s="17" t="s">
        <v>205</v>
      </c>
      <c r="R9" s="40" t="s">
        <v>25</v>
      </c>
      <c r="S9">
        <f t="shared" si="0"/>
        <v>2022</v>
      </c>
      <c r="T9" s="113" t="s">
        <v>23</v>
      </c>
      <c r="U9" s="170">
        <f t="shared" si="1"/>
        <v>0</v>
      </c>
      <c r="V9" s="171"/>
      <c r="W9" s="171"/>
      <c r="X9" s="172"/>
      <c r="Y9" s="173">
        <f>SUMIFS(utilizado,descricao,R7,S:S,T1,H:H,"x")</f>
        <v>0</v>
      </c>
      <c r="Z9" s="173"/>
      <c r="AA9" s="173"/>
      <c r="AB9" s="173"/>
      <c r="AC9" s="173"/>
      <c r="AD9" s="173">
        <f>SUMIFS(utilizado,descricao,R7,S:S,T1,I:I,"x")</f>
        <v>0</v>
      </c>
      <c r="AE9" s="173"/>
      <c r="AF9" s="173"/>
      <c r="AG9" s="173"/>
      <c r="AH9" s="174">
        <f t="shared" ref="AH9:AH15" si="8">Y9+AD9</f>
        <v>0</v>
      </c>
      <c r="AI9" s="175"/>
      <c r="AJ9" s="175"/>
      <c r="AK9" s="176"/>
      <c r="AL9" s="173">
        <f>SUMIFS(utilizado,descricao,R7,S:S,T1,J:J,"x")</f>
        <v>0</v>
      </c>
      <c r="AM9" s="173"/>
      <c r="AN9" s="173"/>
      <c r="AO9" s="173"/>
      <c r="AP9" s="125"/>
      <c r="AQ9" s="170">
        <f t="shared" si="2"/>
        <v>0</v>
      </c>
      <c r="AR9" s="171"/>
      <c r="AS9" s="171"/>
      <c r="AT9" s="172"/>
      <c r="AU9" s="173">
        <f>SUMIFS(L:L,descricao,R7,S:S,T1,H:H,"x")</f>
        <v>0</v>
      </c>
      <c r="AV9" s="173"/>
      <c r="AW9" s="173"/>
      <c r="AX9" s="173"/>
      <c r="AY9" s="173"/>
      <c r="AZ9" s="173">
        <f>SUMIFS(L:L,descricao,R7,S:S,T1,I:I,"x")</f>
        <v>0</v>
      </c>
      <c r="BA9" s="173"/>
      <c r="BB9" s="173"/>
      <c r="BC9" s="173"/>
      <c r="BD9" s="174">
        <f t="shared" ref="BD9:BD15" si="9">AU9+AZ9</f>
        <v>0</v>
      </c>
      <c r="BE9" s="175"/>
      <c r="BF9" s="175"/>
      <c r="BG9" s="176"/>
      <c r="BH9" s="173">
        <f>SUMIFS(L:L,descricao,R7,S:S,T1,J:J,"x")</f>
        <v>0</v>
      </c>
      <c r="BI9" s="173"/>
      <c r="BJ9" s="173"/>
      <c r="BK9" s="173"/>
      <c r="BL9" s="122"/>
      <c r="BM9" s="121">
        <f t="shared" si="3"/>
        <v>0</v>
      </c>
      <c r="BN9" s="124">
        <f>SUMIFS(utilizado,descricao,R7,S:S,BL1,H:H,"x")</f>
        <v>0</v>
      </c>
      <c r="BO9" s="124">
        <f>SUMIFS(utilizado,descricao,R7,S:S,BL1,I:I,"x")</f>
        <v>0</v>
      </c>
      <c r="BP9" s="121">
        <f t="shared" ref="BP9:BP15" si="10">BO9+BN9</f>
        <v>0</v>
      </c>
      <c r="BQ9" s="124">
        <f>SUMIFS(utilizado,descricao,R7,S:S,BL1,J:J,"x")</f>
        <v>0</v>
      </c>
      <c r="BR9" s="121">
        <f t="shared" si="4"/>
        <v>0</v>
      </c>
      <c r="BS9" s="124">
        <f>SUMIFS(L:L,descricao,R7,S:S,BL1,H:H,"x")</f>
        <v>0</v>
      </c>
      <c r="BT9" s="124">
        <f>SUMIFS(L:L,descricao,R7,S:S,BL1,I:I,"x")</f>
        <v>0</v>
      </c>
      <c r="BU9" s="121">
        <f t="shared" ref="BU9:BU15" si="11">BT9+BS9</f>
        <v>0</v>
      </c>
      <c r="BV9" s="124">
        <f>SUMIFS(L:L,descricao,R7,S:S,BL1,J:J,"x")</f>
        <v>0</v>
      </c>
    </row>
    <row r="10" spans="1:74" ht="15.75" customHeight="1" x14ac:dyDescent="0.25">
      <c r="A10" s="38">
        <f t="shared" si="5"/>
        <v>9</v>
      </c>
      <c r="B10" s="17" t="s">
        <v>230</v>
      </c>
      <c r="C10" s="18">
        <v>44834</v>
      </c>
      <c r="D10" s="146" t="s">
        <v>214</v>
      </c>
      <c r="E10" s="146" t="s">
        <v>210</v>
      </c>
      <c r="F10" s="19"/>
      <c r="G10" s="20"/>
      <c r="H10" s="20"/>
      <c r="I10" s="20" t="s">
        <v>204</v>
      </c>
      <c r="J10" s="20"/>
      <c r="K10" s="19">
        <v>436.46</v>
      </c>
      <c r="L10" s="19">
        <v>0</v>
      </c>
      <c r="M10" s="21" t="s">
        <v>19</v>
      </c>
      <c r="N10" s="22">
        <v>551969000005613</v>
      </c>
      <c r="O10" s="23">
        <v>44805</v>
      </c>
      <c r="P10" s="18">
        <v>44840</v>
      </c>
      <c r="Q10" s="17" t="s">
        <v>205</v>
      </c>
      <c r="R10" s="40" t="s">
        <v>26</v>
      </c>
      <c r="S10">
        <f t="shared" si="0"/>
        <v>2022</v>
      </c>
      <c r="T10" s="113" t="s">
        <v>24</v>
      </c>
      <c r="U10" s="170">
        <f t="shared" si="1"/>
        <v>0</v>
      </c>
      <c r="V10" s="171"/>
      <c r="W10" s="171"/>
      <c r="X10" s="172"/>
      <c r="Y10" s="173">
        <f>SUMIFS(utilizado,descricao,R8,S:S,T1,H:H,"x")</f>
        <v>0</v>
      </c>
      <c r="Z10" s="173"/>
      <c r="AA10" s="173"/>
      <c r="AB10" s="173"/>
      <c r="AC10" s="173"/>
      <c r="AD10" s="173">
        <f>SUMIFS(utilizado,descricao,R8,S:S,T1,I:I,"x")</f>
        <v>0</v>
      </c>
      <c r="AE10" s="173"/>
      <c r="AF10" s="173"/>
      <c r="AG10" s="173"/>
      <c r="AH10" s="174">
        <f t="shared" si="8"/>
        <v>0</v>
      </c>
      <c r="AI10" s="175"/>
      <c r="AJ10" s="175"/>
      <c r="AK10" s="176"/>
      <c r="AL10" s="173">
        <f>SUMIFS(utilizado,descricao,R8,S:S,T1,J:J,"x")</f>
        <v>0</v>
      </c>
      <c r="AM10" s="173"/>
      <c r="AN10" s="173"/>
      <c r="AO10" s="173"/>
      <c r="AP10" s="125"/>
      <c r="AQ10" s="170">
        <f t="shared" si="2"/>
        <v>0</v>
      </c>
      <c r="AR10" s="171"/>
      <c r="AS10" s="171"/>
      <c r="AT10" s="172"/>
      <c r="AU10" s="173">
        <f>SUMIFS(L:L,descricao,R8,S:S,T1,H:H,"x")</f>
        <v>0</v>
      </c>
      <c r="AV10" s="173"/>
      <c r="AW10" s="173"/>
      <c r="AX10" s="173"/>
      <c r="AY10" s="173"/>
      <c r="AZ10" s="173">
        <f>SUMIFS(L:L,descricao,R8,S:S,T1,I:I,"x")</f>
        <v>0</v>
      </c>
      <c r="BA10" s="173"/>
      <c r="BB10" s="173"/>
      <c r="BC10" s="173"/>
      <c r="BD10" s="174">
        <f t="shared" si="9"/>
        <v>0</v>
      </c>
      <c r="BE10" s="175"/>
      <c r="BF10" s="175"/>
      <c r="BG10" s="176"/>
      <c r="BH10" s="173">
        <f>SUMIFS(L:L,descricao,R8,S:S,T1,J:J,"x")</f>
        <v>0</v>
      </c>
      <c r="BI10" s="173"/>
      <c r="BJ10" s="173"/>
      <c r="BK10" s="173"/>
      <c r="BL10" s="122"/>
      <c r="BM10" s="121">
        <f t="shared" si="3"/>
        <v>0</v>
      </c>
      <c r="BN10" s="124">
        <f>SUMIFS(utilizado,descricao,R8,S:S,BL1,H:H,"x")</f>
        <v>0</v>
      </c>
      <c r="BO10" s="124">
        <f>SUMIFS(utilizado,descricao,R8,S:S,BL1,I:I,"x")</f>
        <v>0</v>
      </c>
      <c r="BP10" s="121">
        <f t="shared" si="10"/>
        <v>0</v>
      </c>
      <c r="BQ10" s="124">
        <f>SUMIFS(utilizado,descricao,R8,S:S,BL1,J:J,"x")</f>
        <v>0</v>
      </c>
      <c r="BR10" s="121">
        <f t="shared" si="4"/>
        <v>0</v>
      </c>
      <c r="BS10" s="124">
        <f>SUMIFS(L:L,descricao,R8,S:S,BL1,H:H,"x")</f>
        <v>0</v>
      </c>
      <c r="BT10" s="124">
        <f>SUMIFS(L:L,descricao,R8,S:S,BL1,I:I,"x")</f>
        <v>0</v>
      </c>
      <c r="BU10" s="121">
        <f t="shared" si="11"/>
        <v>0</v>
      </c>
      <c r="BV10" s="124">
        <f>SUMIFS(L:L,descricao,R8,S:S,BL1,J:J,"x")</f>
        <v>0</v>
      </c>
    </row>
    <row r="11" spans="1:74" ht="15.75" customHeight="1" x14ac:dyDescent="0.25">
      <c r="A11" s="38">
        <f t="shared" si="5"/>
        <v>9</v>
      </c>
      <c r="B11" s="17" t="s">
        <v>233</v>
      </c>
      <c r="C11" s="18">
        <v>44833</v>
      </c>
      <c r="D11" s="146" t="s">
        <v>215</v>
      </c>
      <c r="E11" s="146" t="s">
        <v>211</v>
      </c>
      <c r="F11" s="19"/>
      <c r="G11" s="20"/>
      <c r="H11" s="20"/>
      <c r="I11" s="20" t="s">
        <v>204</v>
      </c>
      <c r="J11" s="20"/>
      <c r="K11" s="19">
        <v>1545.12</v>
      </c>
      <c r="L11" s="19">
        <v>0</v>
      </c>
      <c r="M11" s="21" t="s">
        <v>20</v>
      </c>
      <c r="N11" s="22">
        <v>100601</v>
      </c>
      <c r="O11" s="23">
        <v>44805</v>
      </c>
      <c r="P11" s="18">
        <v>44840</v>
      </c>
      <c r="Q11" s="17" t="s">
        <v>205</v>
      </c>
      <c r="R11" s="40" t="s">
        <v>27</v>
      </c>
      <c r="S11">
        <f t="shared" si="0"/>
        <v>2022</v>
      </c>
      <c r="T11" s="113" t="s">
        <v>25</v>
      </c>
      <c r="U11" s="170">
        <f t="shared" si="1"/>
        <v>0</v>
      </c>
      <c r="V11" s="171"/>
      <c r="W11" s="171"/>
      <c r="X11" s="172"/>
      <c r="Y11" s="173">
        <f>SUMIFS(utilizado,descricao,R9,S:S,T1,H:H,"x")</f>
        <v>0</v>
      </c>
      <c r="Z11" s="173"/>
      <c r="AA11" s="173"/>
      <c r="AB11" s="173"/>
      <c r="AC11" s="173"/>
      <c r="AD11" s="173">
        <f>SUMIFS(utilizado,descricao,R9,S:S,T1,I:I,"x")</f>
        <v>0</v>
      </c>
      <c r="AE11" s="173"/>
      <c r="AF11" s="173"/>
      <c r="AG11" s="173"/>
      <c r="AH11" s="174">
        <f t="shared" si="8"/>
        <v>0</v>
      </c>
      <c r="AI11" s="175"/>
      <c r="AJ11" s="175"/>
      <c r="AK11" s="176"/>
      <c r="AL11" s="173">
        <f>SUMIFS(utilizado,descricao,R9,S:S,T1,J:J,"x")</f>
        <v>0</v>
      </c>
      <c r="AM11" s="173"/>
      <c r="AN11" s="173"/>
      <c r="AO11" s="173"/>
      <c r="AP11" s="125"/>
      <c r="AQ11" s="170">
        <f t="shared" si="2"/>
        <v>0</v>
      </c>
      <c r="AR11" s="171"/>
      <c r="AS11" s="171"/>
      <c r="AT11" s="172"/>
      <c r="AU11" s="173">
        <f>SUMIFS(L:L,descricao,R9,S:S,T1,H:H,"x")</f>
        <v>0</v>
      </c>
      <c r="AV11" s="173"/>
      <c r="AW11" s="173"/>
      <c r="AX11" s="173"/>
      <c r="AY11" s="173"/>
      <c r="AZ11" s="173">
        <f>SUMIFS(L:L,descricao,R9,S:S,T1,I:I,"x")</f>
        <v>0</v>
      </c>
      <c r="BA11" s="173"/>
      <c r="BB11" s="173"/>
      <c r="BC11" s="173"/>
      <c r="BD11" s="174">
        <f t="shared" si="9"/>
        <v>0</v>
      </c>
      <c r="BE11" s="175"/>
      <c r="BF11" s="175"/>
      <c r="BG11" s="176"/>
      <c r="BH11" s="173">
        <f>SUMIFS(L:L,descricao,R9,S:S,T1,J:J,"x")</f>
        <v>0</v>
      </c>
      <c r="BI11" s="173"/>
      <c r="BJ11" s="173"/>
      <c r="BK11" s="173"/>
      <c r="BL11" s="122"/>
      <c r="BM11" s="121">
        <f t="shared" si="3"/>
        <v>0</v>
      </c>
      <c r="BN11" s="124">
        <f>SUMIFS(utilizado,descricao,R9,S:S,BL1,H:H,"x")</f>
        <v>0</v>
      </c>
      <c r="BO11" s="124">
        <f>SUMIFS(utilizado,descricao,R9,S:S,BL1,I:I,"x")</f>
        <v>0</v>
      </c>
      <c r="BP11" s="121">
        <f t="shared" si="10"/>
        <v>0</v>
      </c>
      <c r="BQ11" s="124">
        <f>SUMIFS(utilizado,descricao,R9,S:S,BL1,J:J,"x")</f>
        <v>0</v>
      </c>
      <c r="BR11" s="121">
        <f t="shared" si="4"/>
        <v>0</v>
      </c>
      <c r="BS11" s="124">
        <f>SUMIFS(L:L,descricao,R9,S:S,BL1,H:H,"x")</f>
        <v>0</v>
      </c>
      <c r="BT11" s="124">
        <f>SUMIFS(L:L,descricao,R9,S:S,BL1,I:I,"x")</f>
        <v>0</v>
      </c>
      <c r="BU11" s="121">
        <f t="shared" si="11"/>
        <v>0</v>
      </c>
      <c r="BV11" s="124">
        <f>SUMIFS(L:L,descricao,R9,S:S,BL1,J:J,"x")</f>
        <v>0</v>
      </c>
    </row>
    <row r="12" spans="1:74" ht="15.75" customHeight="1" x14ac:dyDescent="0.25">
      <c r="A12" s="38">
        <f t="shared" si="5"/>
        <v>9</v>
      </c>
      <c r="B12" s="17" t="s">
        <v>232</v>
      </c>
      <c r="C12" s="18">
        <v>44833</v>
      </c>
      <c r="D12" s="146" t="s">
        <v>216</v>
      </c>
      <c r="E12" s="146" t="s">
        <v>213</v>
      </c>
      <c r="F12" s="19"/>
      <c r="G12" s="20"/>
      <c r="H12" s="20"/>
      <c r="I12" s="20" t="s">
        <v>204</v>
      </c>
      <c r="J12" s="20"/>
      <c r="K12" s="19">
        <v>2015.64</v>
      </c>
      <c r="L12" s="19">
        <v>0</v>
      </c>
      <c r="M12" s="21" t="s">
        <v>20</v>
      </c>
      <c r="N12" s="22">
        <v>100602</v>
      </c>
      <c r="O12" s="23">
        <v>44805</v>
      </c>
      <c r="P12" s="18">
        <v>44840</v>
      </c>
      <c r="Q12" s="17" t="s">
        <v>205</v>
      </c>
      <c r="R12" s="40" t="s">
        <v>28</v>
      </c>
      <c r="S12">
        <f t="shared" si="0"/>
        <v>2022</v>
      </c>
      <c r="T12" s="113" t="s">
        <v>100</v>
      </c>
      <c r="U12" s="170">
        <f t="shared" si="1"/>
        <v>0</v>
      </c>
      <c r="V12" s="171"/>
      <c r="W12" s="171"/>
      <c r="X12" s="172"/>
      <c r="Y12" s="173">
        <f>SUMIFS(utilizado,descricao,R10,S:S,T1,H:H,"x")</f>
        <v>0</v>
      </c>
      <c r="Z12" s="173"/>
      <c r="AA12" s="173"/>
      <c r="AB12" s="173"/>
      <c r="AC12" s="173"/>
      <c r="AD12" s="173">
        <f>SUMIFS(utilizado,descricao,R10,S:S,T1,I:I,"x")</f>
        <v>0</v>
      </c>
      <c r="AE12" s="173"/>
      <c r="AF12" s="173"/>
      <c r="AG12" s="173"/>
      <c r="AH12" s="174">
        <f t="shared" si="8"/>
        <v>0</v>
      </c>
      <c r="AI12" s="175"/>
      <c r="AJ12" s="175"/>
      <c r="AK12" s="176"/>
      <c r="AL12" s="173">
        <f>SUMIFS(utilizado,descricao,R10,S:S,T1,J:J,"x")</f>
        <v>0</v>
      </c>
      <c r="AM12" s="173"/>
      <c r="AN12" s="173"/>
      <c r="AO12" s="173"/>
      <c r="AP12" s="125"/>
      <c r="AQ12" s="170">
        <f t="shared" si="2"/>
        <v>0</v>
      </c>
      <c r="AR12" s="171"/>
      <c r="AS12" s="171"/>
      <c r="AT12" s="172"/>
      <c r="AU12" s="173">
        <f>SUMIFS(L:L,descricao,R10,S:S,T1,H:H,"x")</f>
        <v>0</v>
      </c>
      <c r="AV12" s="173"/>
      <c r="AW12" s="173"/>
      <c r="AX12" s="173"/>
      <c r="AY12" s="173"/>
      <c r="AZ12" s="173">
        <f>SUMIFS(L:L,descricao,R10,S:S,T1,I:I,"x")</f>
        <v>0</v>
      </c>
      <c r="BA12" s="173"/>
      <c r="BB12" s="173"/>
      <c r="BC12" s="173"/>
      <c r="BD12" s="174">
        <f t="shared" si="9"/>
        <v>0</v>
      </c>
      <c r="BE12" s="175"/>
      <c r="BF12" s="175"/>
      <c r="BG12" s="176"/>
      <c r="BH12" s="173">
        <f>SUMIFS(L:L,descricao,R10,S:S,T1,J:J,"x")</f>
        <v>0</v>
      </c>
      <c r="BI12" s="173"/>
      <c r="BJ12" s="173"/>
      <c r="BK12" s="173"/>
      <c r="BL12" s="122"/>
      <c r="BM12" s="121">
        <f t="shared" si="3"/>
        <v>0</v>
      </c>
      <c r="BN12" s="124">
        <f>SUMIFS(utilizado,descricao,R10,S:S,BL1,H:H,"x")</f>
        <v>0</v>
      </c>
      <c r="BO12" s="124">
        <f>SUMIFS(utilizado,descricao,R10,S:S,BL1,I:I,"x")</f>
        <v>0</v>
      </c>
      <c r="BP12" s="121">
        <f t="shared" si="10"/>
        <v>0</v>
      </c>
      <c r="BQ12" s="124">
        <f>SUMIFS(utilizado,descricao,R10,S:S,BL1,J:J,"x")</f>
        <v>0</v>
      </c>
      <c r="BR12" s="121">
        <f t="shared" si="4"/>
        <v>0</v>
      </c>
      <c r="BS12" s="124">
        <f>SUMIFS(L:L,descricao,R10,S:S,BL1,H:H,"x")</f>
        <v>0</v>
      </c>
      <c r="BT12" s="124">
        <f>SUMIFS(L:L,descricao,R10,S:S,BL1,I:I,"x")</f>
        <v>0</v>
      </c>
      <c r="BU12" s="121">
        <f t="shared" si="11"/>
        <v>0</v>
      </c>
      <c r="BV12" s="124">
        <f>SUMIFS(L:L,descricao,R10,S:S,BL1,J:J,"x")</f>
        <v>0</v>
      </c>
    </row>
    <row r="13" spans="1:74" ht="15.75" x14ac:dyDescent="0.25">
      <c r="A13" s="38">
        <f t="shared" si="5"/>
        <v>9</v>
      </c>
      <c r="B13" s="17" t="s">
        <v>231</v>
      </c>
      <c r="C13" s="18">
        <v>44833</v>
      </c>
      <c r="D13" s="146" t="s">
        <v>221</v>
      </c>
      <c r="E13" s="146" t="s">
        <v>212</v>
      </c>
      <c r="F13" s="19"/>
      <c r="G13" s="20"/>
      <c r="H13" s="20"/>
      <c r="I13" s="20" t="s">
        <v>204</v>
      </c>
      <c r="J13" s="20"/>
      <c r="K13" s="19">
        <v>700</v>
      </c>
      <c r="L13" s="19">
        <v>0</v>
      </c>
      <c r="M13" s="21" t="s">
        <v>20</v>
      </c>
      <c r="N13" s="22">
        <v>100603</v>
      </c>
      <c r="O13" s="23">
        <v>44805</v>
      </c>
      <c r="P13" s="18">
        <v>44840</v>
      </c>
      <c r="Q13" s="17" t="s">
        <v>205</v>
      </c>
      <c r="R13" s="40" t="s">
        <v>29</v>
      </c>
      <c r="S13">
        <f t="shared" si="0"/>
        <v>2022</v>
      </c>
      <c r="T13" s="120" t="s">
        <v>27</v>
      </c>
      <c r="U13" s="170">
        <f t="shared" si="1"/>
        <v>0</v>
      </c>
      <c r="V13" s="171"/>
      <c r="W13" s="171"/>
      <c r="X13" s="172"/>
      <c r="Y13" s="173">
        <f>SUMIFS(utilizado,descricao,R11,S:S,T1,H:H,"x")</f>
        <v>0</v>
      </c>
      <c r="Z13" s="173"/>
      <c r="AA13" s="173"/>
      <c r="AB13" s="173"/>
      <c r="AC13" s="173"/>
      <c r="AD13" s="173">
        <f>SUMIFS(utilizado,descricao,R11,S:S,T1,I:I,"x")</f>
        <v>0</v>
      </c>
      <c r="AE13" s="173"/>
      <c r="AF13" s="173"/>
      <c r="AG13" s="173"/>
      <c r="AH13" s="174">
        <f t="shared" si="8"/>
        <v>0</v>
      </c>
      <c r="AI13" s="175"/>
      <c r="AJ13" s="175"/>
      <c r="AK13" s="176"/>
      <c r="AL13" s="173">
        <f>SUMIFS(utilizado,descricao,R11,S:S,T1,J:J,"x")</f>
        <v>0</v>
      </c>
      <c r="AM13" s="173"/>
      <c r="AN13" s="173"/>
      <c r="AO13" s="173"/>
      <c r="AP13" s="125"/>
      <c r="AQ13" s="170">
        <f t="shared" si="2"/>
        <v>0</v>
      </c>
      <c r="AR13" s="171"/>
      <c r="AS13" s="171"/>
      <c r="AT13" s="172"/>
      <c r="AU13" s="173">
        <f>SUMIFS(L:L,descricao,R11,S:S,T1,H:H,"x")</f>
        <v>0</v>
      </c>
      <c r="AV13" s="173"/>
      <c r="AW13" s="173"/>
      <c r="AX13" s="173"/>
      <c r="AY13" s="173"/>
      <c r="AZ13" s="173">
        <f>SUMIFS(L:L,descricao,R11,S:S,T1,I:I,"x")</f>
        <v>0</v>
      </c>
      <c r="BA13" s="173"/>
      <c r="BB13" s="173"/>
      <c r="BC13" s="173"/>
      <c r="BD13" s="174">
        <f t="shared" si="9"/>
        <v>0</v>
      </c>
      <c r="BE13" s="175"/>
      <c r="BF13" s="175"/>
      <c r="BG13" s="176"/>
      <c r="BH13" s="173">
        <f>SUMIFS(L:L,descricao,R11,S:S,T1,J:J,"x")</f>
        <v>0</v>
      </c>
      <c r="BI13" s="173"/>
      <c r="BJ13" s="173"/>
      <c r="BK13" s="173"/>
      <c r="BL13" s="123"/>
      <c r="BM13" s="121">
        <f t="shared" si="3"/>
        <v>0</v>
      </c>
      <c r="BN13" s="124">
        <f>SUMIFS(utilizado,descricao,R11,S:S,BL1,H:H,"x")</f>
        <v>0</v>
      </c>
      <c r="BO13" s="124">
        <f>SUMIFS(utilizado,descricao,R11,S:S,BL1,I:I,"x")</f>
        <v>0</v>
      </c>
      <c r="BP13" s="121">
        <f t="shared" si="10"/>
        <v>0</v>
      </c>
      <c r="BQ13" s="124">
        <f>SUMIFS(utilizado,descricao,R11,S:S,BL1,J:J,"x")</f>
        <v>0</v>
      </c>
      <c r="BR13" s="121">
        <f t="shared" si="4"/>
        <v>0</v>
      </c>
      <c r="BS13" s="124">
        <f>SUMIFS(L:L,descricao,R11,S:S,BL1,H:H,"x")</f>
        <v>0</v>
      </c>
      <c r="BT13" s="124">
        <f>SUMIFS(L:L,descricao,R11,S:S,BL1,I:I,"x")</f>
        <v>0</v>
      </c>
      <c r="BU13" s="121">
        <f t="shared" si="11"/>
        <v>0</v>
      </c>
      <c r="BV13" s="124">
        <f>SUMIFS(L:L,descricao,R11,S:S,BL1,J:J,"x")</f>
        <v>0</v>
      </c>
    </row>
    <row r="14" spans="1:74" ht="15" customHeight="1" x14ac:dyDescent="0.25">
      <c r="A14" s="38">
        <f t="shared" ref="A14:A67" si="12">IF(O14&lt;&gt;0,MONTH(O14),"")</f>
        <v>10</v>
      </c>
      <c r="B14" s="17" t="s">
        <v>245</v>
      </c>
      <c r="C14" s="18">
        <v>44862</v>
      </c>
      <c r="D14" s="128" t="s">
        <v>249</v>
      </c>
      <c r="E14" s="146" t="s">
        <v>211</v>
      </c>
      <c r="F14" s="19"/>
      <c r="G14" s="20"/>
      <c r="H14" s="20"/>
      <c r="I14" s="20" t="s">
        <v>204</v>
      </c>
      <c r="J14" s="20"/>
      <c r="K14" s="19">
        <v>1388.88</v>
      </c>
      <c r="L14" s="19">
        <v>0</v>
      </c>
      <c r="M14" s="21" t="s">
        <v>20</v>
      </c>
      <c r="N14" s="22">
        <v>551184000036894</v>
      </c>
      <c r="O14" s="23">
        <v>44835</v>
      </c>
      <c r="P14" s="18">
        <v>44872</v>
      </c>
      <c r="Q14" s="17" t="s">
        <v>205</v>
      </c>
      <c r="S14">
        <f t="shared" si="0"/>
        <v>2022</v>
      </c>
      <c r="T14" s="113" t="s">
        <v>101</v>
      </c>
      <c r="U14" s="170">
        <f t="shared" si="1"/>
        <v>0</v>
      </c>
      <c r="V14" s="171"/>
      <c r="W14" s="171"/>
      <c r="X14" s="172"/>
      <c r="Y14" s="173">
        <f>SUMIFS(utilizado,descricao,R12,S:S,T1,H:H,"x")</f>
        <v>0</v>
      </c>
      <c r="Z14" s="173"/>
      <c r="AA14" s="173"/>
      <c r="AB14" s="173"/>
      <c r="AC14" s="173"/>
      <c r="AD14" s="173">
        <f>SUMIFS(utilizado,descricao,R12,S:S,T1,I:I,"x")</f>
        <v>0</v>
      </c>
      <c r="AE14" s="173"/>
      <c r="AF14" s="173"/>
      <c r="AG14" s="173"/>
      <c r="AH14" s="174">
        <f t="shared" si="8"/>
        <v>0</v>
      </c>
      <c r="AI14" s="175"/>
      <c r="AJ14" s="175"/>
      <c r="AK14" s="176"/>
      <c r="AL14" s="173">
        <f>SUMIFS(utilizado,descricao,R12,S:S,T1,J:J,"x")</f>
        <v>0</v>
      </c>
      <c r="AM14" s="173"/>
      <c r="AN14" s="173"/>
      <c r="AO14" s="173"/>
      <c r="AP14" s="125"/>
      <c r="AQ14" s="170">
        <f t="shared" si="2"/>
        <v>0</v>
      </c>
      <c r="AR14" s="171"/>
      <c r="AS14" s="171"/>
      <c r="AT14" s="172"/>
      <c r="AU14" s="173">
        <f>SUMIFS(L:L,descricao,R12,S:S,T1,H:H,"x")</f>
        <v>0</v>
      </c>
      <c r="AV14" s="173"/>
      <c r="AW14" s="173"/>
      <c r="AX14" s="173"/>
      <c r="AY14" s="173"/>
      <c r="AZ14" s="173">
        <f>SUMIFS(L:L,descricao,R12,S:S,T1,I:I,"x")</f>
        <v>0</v>
      </c>
      <c r="BA14" s="173"/>
      <c r="BB14" s="173"/>
      <c r="BC14" s="173"/>
      <c r="BD14" s="174">
        <f t="shared" si="9"/>
        <v>0</v>
      </c>
      <c r="BE14" s="175"/>
      <c r="BF14" s="175"/>
      <c r="BG14" s="176"/>
      <c r="BH14" s="173">
        <f>SUMIFS(L:L,descricao,R12,S:S,T1,J:J,"x")</f>
        <v>0</v>
      </c>
      <c r="BI14" s="173"/>
      <c r="BJ14" s="173"/>
      <c r="BK14" s="173"/>
      <c r="BL14" s="122"/>
      <c r="BM14" s="121">
        <f t="shared" si="3"/>
        <v>0</v>
      </c>
      <c r="BN14" s="124">
        <f>SUMIFS(utilizado,descricao,R12,S:S,BL1,H:H,"x")</f>
        <v>0</v>
      </c>
      <c r="BO14" s="124">
        <f>SUMIFS(utilizado,descricao,R12,S:S,BL1,I:I,"x")</f>
        <v>0</v>
      </c>
      <c r="BP14" s="121">
        <f t="shared" si="10"/>
        <v>0</v>
      </c>
      <c r="BQ14" s="124">
        <f>SUMIFS(utilizado,descricao,R12,S:S,BL1,J:J,"x")</f>
        <v>0</v>
      </c>
      <c r="BR14" s="121">
        <f t="shared" si="4"/>
        <v>0</v>
      </c>
      <c r="BS14" s="124">
        <f>SUMIFS(L:L,descricao,R12,S:S,BL1,H:H,"x")</f>
        <v>0</v>
      </c>
      <c r="BT14" s="124">
        <f>SUMIFS(L:L,descricao,R12,S:S,BL1,I:I,"x")</f>
        <v>0</v>
      </c>
      <c r="BU14" s="121">
        <f t="shared" si="11"/>
        <v>0</v>
      </c>
      <c r="BV14" s="124">
        <f>SUMIFS(L:L,descricao,R12,S:S,BL1,J:J,"x")</f>
        <v>0</v>
      </c>
    </row>
    <row r="15" spans="1:74" x14ac:dyDescent="0.25">
      <c r="A15" s="38">
        <f t="shared" si="12"/>
        <v>10</v>
      </c>
      <c r="B15" s="17" t="s">
        <v>246</v>
      </c>
      <c r="C15" s="18">
        <v>44865</v>
      </c>
      <c r="D15" s="128" t="s">
        <v>214</v>
      </c>
      <c r="E15" s="146" t="s">
        <v>210</v>
      </c>
      <c r="F15" s="19"/>
      <c r="G15" s="20"/>
      <c r="H15" s="20"/>
      <c r="I15" s="20" t="s">
        <v>204</v>
      </c>
      <c r="J15" s="20"/>
      <c r="K15" s="19">
        <v>600.16999999999996</v>
      </c>
      <c r="L15" s="19">
        <v>0</v>
      </c>
      <c r="M15" s="21" t="s">
        <v>19</v>
      </c>
      <c r="N15" s="22">
        <v>551969000005613</v>
      </c>
      <c r="O15" s="23">
        <v>44835</v>
      </c>
      <c r="P15" s="18">
        <v>44872</v>
      </c>
      <c r="Q15" s="17" t="s">
        <v>205</v>
      </c>
      <c r="S15">
        <f t="shared" si="0"/>
        <v>2022</v>
      </c>
      <c r="T15" s="120" t="s">
        <v>29</v>
      </c>
      <c r="U15" s="170">
        <f t="shared" si="1"/>
        <v>0</v>
      </c>
      <c r="V15" s="171"/>
      <c r="W15" s="171"/>
      <c r="X15" s="172"/>
      <c r="Y15" s="173">
        <f>SUMIFS(utilizado,descricao,R13,S:S,T1,H:H,"x")</f>
        <v>0</v>
      </c>
      <c r="Z15" s="173"/>
      <c r="AA15" s="173"/>
      <c r="AB15" s="173"/>
      <c r="AC15" s="173"/>
      <c r="AD15" s="173">
        <f>SUMIFS(utilizado,descricao,R13,S:S,T1,I:I,"x")</f>
        <v>0</v>
      </c>
      <c r="AE15" s="173"/>
      <c r="AF15" s="173"/>
      <c r="AG15" s="173"/>
      <c r="AH15" s="174">
        <f t="shared" si="8"/>
        <v>0</v>
      </c>
      <c r="AI15" s="175"/>
      <c r="AJ15" s="175"/>
      <c r="AK15" s="176"/>
      <c r="AL15" s="173">
        <f>SUMIFS(utilizado,descricao,R13,S:S,T1,J:J,"x")</f>
        <v>0</v>
      </c>
      <c r="AM15" s="173"/>
      <c r="AN15" s="173"/>
      <c r="AO15" s="173"/>
      <c r="AP15" s="125"/>
      <c r="AQ15" s="170">
        <f t="shared" si="2"/>
        <v>0</v>
      </c>
      <c r="AR15" s="171"/>
      <c r="AS15" s="171"/>
      <c r="AT15" s="172"/>
      <c r="AU15" s="173">
        <f>SUMIFS(L:L,descricao,R13,S:S,T1,H:H,"x")</f>
        <v>0</v>
      </c>
      <c r="AV15" s="173"/>
      <c r="AW15" s="173"/>
      <c r="AX15" s="173"/>
      <c r="AY15" s="173"/>
      <c r="AZ15" s="173">
        <f>SUMIFS(L:L,descricao,R13,S:S,T1,I:I,"x")</f>
        <v>0</v>
      </c>
      <c r="BA15" s="173"/>
      <c r="BB15" s="173"/>
      <c r="BC15" s="173"/>
      <c r="BD15" s="174">
        <f t="shared" si="9"/>
        <v>0</v>
      </c>
      <c r="BE15" s="175"/>
      <c r="BF15" s="175"/>
      <c r="BG15" s="176"/>
      <c r="BH15" s="173">
        <f>SUMIFS(L:L,descricao,R13,S:S,T1,J:J,"x")</f>
        <v>0</v>
      </c>
      <c r="BI15" s="173"/>
      <c r="BJ15" s="173"/>
      <c r="BK15" s="173"/>
      <c r="BL15" s="123"/>
      <c r="BM15" s="121">
        <f t="shared" si="3"/>
        <v>0</v>
      </c>
      <c r="BN15" s="124">
        <f>SUMIFS(utilizado,descricao,R13,S:S,BL1,H:H,"x")</f>
        <v>0</v>
      </c>
      <c r="BO15" s="124">
        <f>SUMIFS(utilizado,descricao,R13,S:S,BL1,I:I,"x")</f>
        <v>0</v>
      </c>
      <c r="BP15" s="121">
        <f t="shared" si="10"/>
        <v>0</v>
      </c>
      <c r="BQ15" s="124">
        <f>SUMIFS(utilizado,descricao,R13,S:S,BL1,J:J,"x")</f>
        <v>0</v>
      </c>
      <c r="BR15" s="121">
        <f t="shared" si="4"/>
        <v>0</v>
      </c>
      <c r="BS15" s="124">
        <f>SUMIFS(L:L,descricao,R13,S:S,BL1,H:H,"x")</f>
        <v>0</v>
      </c>
      <c r="BT15" s="124">
        <f>SUMIFS(L:L,descricao,R13,S:S,BL1,I:I,"x")</f>
        <v>0</v>
      </c>
      <c r="BU15" s="121">
        <f t="shared" si="11"/>
        <v>0</v>
      </c>
      <c r="BV15" s="124">
        <f>SUMIFS(L:L,descricao,R13,S:S,BL1,J:J,"x")</f>
        <v>0</v>
      </c>
    </row>
    <row r="16" spans="1:74" ht="15" customHeight="1" x14ac:dyDescent="0.25">
      <c r="A16" s="38">
        <f t="shared" si="12"/>
        <v>10</v>
      </c>
      <c r="B16" s="17" t="s">
        <v>247</v>
      </c>
      <c r="C16" s="18">
        <v>44862</v>
      </c>
      <c r="D16" s="128" t="s">
        <v>216</v>
      </c>
      <c r="E16" s="146" t="s">
        <v>213</v>
      </c>
      <c r="F16" s="19"/>
      <c r="G16" s="20"/>
      <c r="H16" s="20"/>
      <c r="I16" s="20" t="s">
        <v>204</v>
      </c>
      <c r="J16" s="20"/>
      <c r="K16" s="19">
        <v>2015.64</v>
      </c>
      <c r="L16" s="19">
        <v>0</v>
      </c>
      <c r="M16" s="21" t="s">
        <v>20</v>
      </c>
      <c r="N16" s="22">
        <v>110701</v>
      </c>
      <c r="O16" s="23">
        <v>44835</v>
      </c>
      <c r="P16" s="18">
        <v>44872</v>
      </c>
      <c r="Q16" s="17" t="s">
        <v>205</v>
      </c>
      <c r="S16">
        <f t="shared" si="0"/>
        <v>2022</v>
      </c>
      <c r="T16" s="113" t="s">
        <v>120</v>
      </c>
      <c r="U16" s="170">
        <f t="shared" si="1"/>
        <v>0</v>
      </c>
      <c r="V16" s="171"/>
      <c r="W16" s="171"/>
      <c r="X16" s="172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12"/>
      <c r="AQ16" s="170">
        <f t="shared" si="2"/>
        <v>0</v>
      </c>
      <c r="AR16" s="171"/>
      <c r="AS16" s="171"/>
      <c r="AT16" s="172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22"/>
      <c r="BM16" s="121">
        <f t="shared" si="3"/>
        <v>0</v>
      </c>
      <c r="BN16" s="124"/>
      <c r="BO16" s="124"/>
      <c r="BP16" s="124"/>
      <c r="BQ16" s="124"/>
      <c r="BR16" s="121">
        <f t="shared" si="4"/>
        <v>0</v>
      </c>
      <c r="BS16" s="124"/>
      <c r="BT16" s="124"/>
      <c r="BU16" s="124"/>
      <c r="BV16" s="124"/>
    </row>
    <row r="17" spans="1:74" x14ac:dyDescent="0.25">
      <c r="A17" s="38">
        <f t="shared" si="12"/>
        <v>10</v>
      </c>
      <c r="B17" s="17" t="s">
        <v>248</v>
      </c>
      <c r="C17" s="18">
        <v>44866</v>
      </c>
      <c r="D17" s="128" t="s">
        <v>221</v>
      </c>
      <c r="E17" s="146" t="s">
        <v>212</v>
      </c>
      <c r="F17" s="19"/>
      <c r="G17" s="20"/>
      <c r="H17" s="20"/>
      <c r="I17" s="20" t="s">
        <v>204</v>
      </c>
      <c r="J17" s="20"/>
      <c r="K17" s="19">
        <v>700</v>
      </c>
      <c r="L17" s="19">
        <v>0</v>
      </c>
      <c r="M17" s="21" t="s">
        <v>20</v>
      </c>
      <c r="N17" s="22">
        <v>110702</v>
      </c>
      <c r="O17" s="23">
        <v>44835</v>
      </c>
      <c r="P17" s="18">
        <v>44872</v>
      </c>
      <c r="Q17" s="17" t="s">
        <v>205</v>
      </c>
      <c r="S17">
        <f t="shared" si="0"/>
        <v>2022</v>
      </c>
      <c r="T17" s="120" t="s">
        <v>102</v>
      </c>
      <c r="U17" s="170">
        <f t="shared" si="1"/>
        <v>0</v>
      </c>
      <c r="V17" s="171"/>
      <c r="W17" s="171"/>
      <c r="X17" s="172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12"/>
      <c r="AQ17" s="170">
        <f t="shared" si="2"/>
        <v>0</v>
      </c>
      <c r="AR17" s="171"/>
      <c r="AS17" s="171"/>
      <c r="AT17" s="172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23"/>
      <c r="BM17" s="121">
        <f t="shared" si="3"/>
        <v>0</v>
      </c>
      <c r="BN17" s="124"/>
      <c r="BO17" s="124"/>
      <c r="BP17" s="124"/>
      <c r="BQ17" s="124"/>
      <c r="BR17" s="121">
        <f t="shared" si="4"/>
        <v>0</v>
      </c>
      <c r="BS17" s="124"/>
      <c r="BT17" s="124"/>
      <c r="BU17" s="124"/>
      <c r="BV17" s="124"/>
    </row>
    <row r="18" spans="1:74" x14ac:dyDescent="0.25">
      <c r="A18" s="38">
        <f t="shared" si="12"/>
        <v>11</v>
      </c>
      <c r="B18" s="17" t="s">
        <v>241</v>
      </c>
      <c r="C18" s="18">
        <v>44894</v>
      </c>
      <c r="D18" s="146" t="s">
        <v>249</v>
      </c>
      <c r="E18" s="128" t="s">
        <v>211</v>
      </c>
      <c r="F18" s="19"/>
      <c r="G18" s="20"/>
      <c r="H18" s="20"/>
      <c r="I18" s="20" t="s">
        <v>204</v>
      </c>
      <c r="J18" s="20"/>
      <c r="K18" s="19">
        <v>1388.88</v>
      </c>
      <c r="L18" s="19">
        <v>0</v>
      </c>
      <c r="M18" s="21" t="s">
        <v>20</v>
      </c>
      <c r="N18" s="22">
        <v>551184000036894</v>
      </c>
      <c r="O18" s="23">
        <v>44866</v>
      </c>
      <c r="P18" s="18">
        <v>44901</v>
      </c>
      <c r="Q18" s="17" t="s">
        <v>205</v>
      </c>
      <c r="S18">
        <f t="shared" si="0"/>
        <v>2022</v>
      </c>
      <c r="U18" s="178">
        <f>SUM(U2:X17)</f>
        <v>28183.32</v>
      </c>
      <c r="V18" s="178"/>
      <c r="W18" s="178"/>
      <c r="X18" s="178"/>
      <c r="Y18" s="173">
        <f>SUM(Y2:AC17)</f>
        <v>0</v>
      </c>
      <c r="Z18" s="173"/>
      <c r="AA18" s="173"/>
      <c r="AB18" s="173"/>
      <c r="AC18" s="173"/>
      <c r="AD18" s="173">
        <f>SUM(AD2:AG17)</f>
        <v>28183.32</v>
      </c>
      <c r="AE18" s="173"/>
      <c r="AF18" s="173"/>
      <c r="AG18" s="173"/>
      <c r="AH18" s="173">
        <f>SUM(AH2:AK17)</f>
        <v>28183.32</v>
      </c>
      <c r="AI18" s="173"/>
      <c r="AJ18" s="173"/>
      <c r="AK18" s="173"/>
      <c r="AL18" s="173">
        <f>SUM(AL2:AO17)</f>
        <v>0</v>
      </c>
      <c r="AM18" s="173"/>
      <c r="AN18" s="173"/>
      <c r="AO18" s="173"/>
      <c r="AP18" s="112"/>
      <c r="AQ18" s="170">
        <f t="shared" si="2"/>
        <v>2501.5</v>
      </c>
      <c r="AR18" s="171"/>
      <c r="AS18" s="171"/>
      <c r="AT18" s="172"/>
      <c r="AU18" s="173">
        <f>SUM(AU2:AY17)</f>
        <v>0</v>
      </c>
      <c r="AV18" s="173"/>
      <c r="AW18" s="173"/>
      <c r="AX18" s="173"/>
      <c r="AY18" s="173"/>
      <c r="AZ18" s="173">
        <f>SUM(AZ2:BC17)</f>
        <v>2501.5</v>
      </c>
      <c r="BA18" s="173"/>
      <c r="BB18" s="173"/>
      <c r="BC18" s="173"/>
      <c r="BD18" s="173">
        <f>SUM(BD2:BG17)</f>
        <v>2501.5</v>
      </c>
      <c r="BE18" s="173"/>
      <c r="BF18" s="173"/>
      <c r="BG18" s="173"/>
      <c r="BH18" s="173">
        <f>SUM(BH2:BK17)</f>
        <v>0</v>
      </c>
      <c r="BI18" s="173"/>
      <c r="BJ18" s="173"/>
      <c r="BK18" s="173"/>
      <c r="BM18" s="124">
        <f>SUM(BM2:BM17)</f>
        <v>9394.4399999999987</v>
      </c>
      <c r="BN18" s="124">
        <f t="shared" ref="BN18:BV18" si="13">SUM(BN2:BN17)</f>
        <v>0</v>
      </c>
      <c r="BO18" s="124">
        <f t="shared" si="13"/>
        <v>9394.4399999999987</v>
      </c>
      <c r="BP18" s="124">
        <f t="shared" si="13"/>
        <v>9394.4399999999987</v>
      </c>
      <c r="BQ18" s="124">
        <f t="shared" si="13"/>
        <v>0</v>
      </c>
      <c r="BR18" s="124">
        <f t="shared" si="13"/>
        <v>2695.25</v>
      </c>
      <c r="BS18" s="124">
        <f t="shared" si="13"/>
        <v>0</v>
      </c>
      <c r="BT18" s="124">
        <f t="shared" si="13"/>
        <v>2695.25</v>
      </c>
      <c r="BU18" s="124">
        <f t="shared" si="13"/>
        <v>2695.25</v>
      </c>
      <c r="BV18" s="124">
        <f t="shared" si="13"/>
        <v>0</v>
      </c>
    </row>
    <row r="19" spans="1:74" x14ac:dyDescent="0.25">
      <c r="A19" s="38">
        <f t="shared" si="12"/>
        <v>11</v>
      </c>
      <c r="B19" s="17" t="s">
        <v>242</v>
      </c>
      <c r="C19" s="18">
        <v>44895</v>
      </c>
      <c r="D19" s="128" t="s">
        <v>214</v>
      </c>
      <c r="E19" s="128" t="s">
        <v>210</v>
      </c>
      <c r="F19" s="19"/>
      <c r="G19" s="20"/>
      <c r="H19" s="20"/>
      <c r="I19" s="20" t="s">
        <v>204</v>
      </c>
      <c r="J19" s="20"/>
      <c r="K19" s="19">
        <v>235.23</v>
      </c>
      <c r="L19" s="19">
        <v>0</v>
      </c>
      <c r="M19" s="21" t="s">
        <v>19</v>
      </c>
      <c r="N19" s="22">
        <v>551969000005613</v>
      </c>
      <c r="O19" s="23">
        <v>44866</v>
      </c>
      <c r="P19" s="18">
        <v>44901</v>
      </c>
      <c r="Q19" s="17" t="s">
        <v>205</v>
      </c>
      <c r="S19">
        <f t="shared" si="0"/>
        <v>2022</v>
      </c>
    </row>
    <row r="20" spans="1:74" x14ac:dyDescent="0.25">
      <c r="A20" s="38">
        <f t="shared" si="12"/>
        <v>11</v>
      </c>
      <c r="B20" s="17" t="s">
        <v>243</v>
      </c>
      <c r="C20" s="18">
        <v>44895</v>
      </c>
      <c r="D20" s="128" t="s">
        <v>221</v>
      </c>
      <c r="E20" s="128" t="s">
        <v>212</v>
      </c>
      <c r="F20" s="19"/>
      <c r="G20" s="20"/>
      <c r="H20" s="20"/>
      <c r="I20" s="20" t="s">
        <v>204</v>
      </c>
      <c r="J20" s="20"/>
      <c r="K20" s="19">
        <v>1050</v>
      </c>
      <c r="L20" s="19">
        <v>0</v>
      </c>
      <c r="M20" s="21" t="s">
        <v>20</v>
      </c>
      <c r="N20" s="22">
        <v>120602</v>
      </c>
      <c r="O20" s="23">
        <v>44866</v>
      </c>
      <c r="P20" s="18">
        <v>44901</v>
      </c>
      <c r="Q20" s="17" t="s">
        <v>205</v>
      </c>
      <c r="S20">
        <f t="shared" si="0"/>
        <v>2022</v>
      </c>
    </row>
    <row r="21" spans="1:74" x14ac:dyDescent="0.25">
      <c r="A21" s="38">
        <f t="shared" si="12"/>
        <v>11</v>
      </c>
      <c r="B21" s="17" t="s">
        <v>244</v>
      </c>
      <c r="C21" s="18">
        <v>44893</v>
      </c>
      <c r="D21" s="141" t="s">
        <v>216</v>
      </c>
      <c r="E21" s="141" t="s">
        <v>213</v>
      </c>
      <c r="F21" s="19"/>
      <c r="G21" s="20"/>
      <c r="H21" s="20"/>
      <c r="I21" s="20" t="s">
        <v>204</v>
      </c>
      <c r="J21" s="20"/>
      <c r="K21" s="19">
        <v>2015.64</v>
      </c>
      <c r="L21" s="19">
        <v>0</v>
      </c>
      <c r="M21" s="21" t="s">
        <v>20</v>
      </c>
      <c r="N21" s="22">
        <v>120603</v>
      </c>
      <c r="O21" s="23">
        <v>44866</v>
      </c>
      <c r="P21" s="18">
        <v>44901</v>
      </c>
      <c r="Q21" s="17" t="s">
        <v>205</v>
      </c>
      <c r="S21">
        <f t="shared" si="0"/>
        <v>2022</v>
      </c>
    </row>
    <row r="22" spans="1:74" x14ac:dyDescent="0.25">
      <c r="A22" s="38">
        <f t="shared" si="12"/>
        <v>12</v>
      </c>
      <c r="B22" s="17" t="s">
        <v>250</v>
      </c>
      <c r="C22" s="18">
        <v>44924</v>
      </c>
      <c r="D22" s="141" t="s">
        <v>249</v>
      </c>
      <c r="E22" s="141" t="s">
        <v>211</v>
      </c>
      <c r="F22" s="19"/>
      <c r="G22" s="20"/>
      <c r="H22" s="20"/>
      <c r="I22" s="20" t="s">
        <v>204</v>
      </c>
      <c r="J22" s="20"/>
      <c r="K22" s="19">
        <v>1388.88</v>
      </c>
      <c r="L22" s="19">
        <v>0</v>
      </c>
      <c r="M22" s="21" t="s">
        <v>20</v>
      </c>
      <c r="N22" s="22">
        <v>551184000036894</v>
      </c>
      <c r="O22" s="23">
        <v>44896</v>
      </c>
      <c r="P22" s="18">
        <v>44932</v>
      </c>
      <c r="Q22" s="17" t="s">
        <v>205</v>
      </c>
      <c r="S22">
        <f t="shared" si="0"/>
        <v>2022</v>
      </c>
    </row>
    <row r="23" spans="1:74" x14ac:dyDescent="0.25">
      <c r="A23" s="38">
        <f t="shared" si="12"/>
        <v>12</v>
      </c>
      <c r="B23" s="17" t="s">
        <v>251</v>
      </c>
      <c r="C23" s="18">
        <v>44926</v>
      </c>
      <c r="D23" s="141" t="s">
        <v>214</v>
      </c>
      <c r="E23" s="141" t="s">
        <v>210</v>
      </c>
      <c r="F23" s="19"/>
      <c r="G23" s="20"/>
      <c r="H23" s="20"/>
      <c r="I23" s="20" t="s">
        <v>204</v>
      </c>
      <c r="J23" s="20"/>
      <c r="K23" s="19">
        <v>242.7</v>
      </c>
      <c r="L23" s="19">
        <v>2501.5</v>
      </c>
      <c r="M23" s="21" t="s">
        <v>19</v>
      </c>
      <c r="N23" s="22">
        <v>551969000005613</v>
      </c>
      <c r="O23" s="23">
        <v>44896</v>
      </c>
      <c r="P23" s="18">
        <v>44932</v>
      </c>
      <c r="Q23" s="17" t="s">
        <v>205</v>
      </c>
      <c r="S23">
        <f t="shared" si="0"/>
        <v>2022</v>
      </c>
    </row>
    <row r="24" spans="1:74" x14ac:dyDescent="0.25">
      <c r="A24" s="38">
        <f t="shared" si="12"/>
        <v>12</v>
      </c>
      <c r="B24" s="17" t="s">
        <v>252</v>
      </c>
      <c r="C24" s="18">
        <v>44922</v>
      </c>
      <c r="D24" s="141" t="s">
        <v>216</v>
      </c>
      <c r="E24" s="141" t="s">
        <v>213</v>
      </c>
      <c r="F24" s="19"/>
      <c r="G24" s="20"/>
      <c r="H24" s="20"/>
      <c r="I24" s="20" t="s">
        <v>204</v>
      </c>
      <c r="J24" s="20"/>
      <c r="K24" s="19">
        <v>2015.64</v>
      </c>
      <c r="L24" s="19">
        <v>0</v>
      </c>
      <c r="M24" s="21" t="s">
        <v>20</v>
      </c>
      <c r="N24" s="22">
        <v>10601</v>
      </c>
      <c r="O24" s="23">
        <v>44896</v>
      </c>
      <c r="P24" s="18">
        <v>44932</v>
      </c>
      <c r="Q24" s="17" t="s">
        <v>205</v>
      </c>
      <c r="S24">
        <f t="shared" si="0"/>
        <v>2022</v>
      </c>
    </row>
    <row r="25" spans="1:74" x14ac:dyDescent="0.25">
      <c r="A25" s="38">
        <f t="shared" si="12"/>
        <v>12</v>
      </c>
      <c r="B25" s="17" t="s">
        <v>253</v>
      </c>
      <c r="C25" s="18">
        <v>44923</v>
      </c>
      <c r="D25" s="141" t="s">
        <v>221</v>
      </c>
      <c r="E25" s="141" t="s">
        <v>212</v>
      </c>
      <c r="F25" s="19"/>
      <c r="G25" s="20"/>
      <c r="H25" s="20"/>
      <c r="I25" s="20" t="s">
        <v>204</v>
      </c>
      <c r="J25" s="20"/>
      <c r="K25" s="19">
        <v>1050</v>
      </c>
      <c r="L25" s="19">
        <v>0</v>
      </c>
      <c r="M25" s="21" t="s">
        <v>20</v>
      </c>
      <c r="N25" s="22">
        <v>10602</v>
      </c>
      <c r="O25" s="23">
        <v>44896</v>
      </c>
      <c r="P25" s="18">
        <v>44932</v>
      </c>
      <c r="Q25" s="17" t="s">
        <v>205</v>
      </c>
      <c r="S25">
        <f t="shared" si="0"/>
        <v>2022</v>
      </c>
    </row>
    <row r="26" spans="1:74" x14ac:dyDescent="0.25">
      <c r="A26" s="38">
        <f t="shared" si="12"/>
        <v>1</v>
      </c>
      <c r="B26" s="17" t="s">
        <v>254</v>
      </c>
      <c r="C26" s="18">
        <v>44953</v>
      </c>
      <c r="D26" s="141" t="s">
        <v>249</v>
      </c>
      <c r="E26" s="141" t="s">
        <v>211</v>
      </c>
      <c r="F26" s="19"/>
      <c r="G26" s="20"/>
      <c r="H26" s="20"/>
      <c r="I26" s="20" t="s">
        <v>204</v>
      </c>
      <c r="J26" s="20"/>
      <c r="K26" s="19">
        <v>1388.88</v>
      </c>
      <c r="L26" s="19">
        <v>0</v>
      </c>
      <c r="M26" s="21" t="s">
        <v>20</v>
      </c>
      <c r="N26" s="22">
        <v>551184000036894</v>
      </c>
      <c r="O26" s="23">
        <v>44927</v>
      </c>
      <c r="P26" s="18">
        <v>44963</v>
      </c>
      <c r="Q26" s="17" t="s">
        <v>205</v>
      </c>
      <c r="S26">
        <f t="shared" si="0"/>
        <v>2023</v>
      </c>
    </row>
    <row r="27" spans="1:74" x14ac:dyDescent="0.25">
      <c r="A27" s="38">
        <f t="shared" si="12"/>
        <v>1</v>
      </c>
      <c r="B27" s="17" t="s">
        <v>255</v>
      </c>
      <c r="C27" s="18">
        <v>44957</v>
      </c>
      <c r="D27" s="141" t="s">
        <v>214</v>
      </c>
      <c r="E27" s="141" t="s">
        <v>210</v>
      </c>
      <c r="F27" s="19"/>
      <c r="G27" s="20"/>
      <c r="H27" s="20"/>
      <c r="I27" s="20" t="s">
        <v>204</v>
      </c>
      <c r="J27" s="20"/>
      <c r="K27" s="19">
        <v>242.7</v>
      </c>
      <c r="L27" s="19">
        <v>2695.25</v>
      </c>
      <c r="M27" s="21" t="s">
        <v>19</v>
      </c>
      <c r="N27" s="22">
        <v>551969000005613</v>
      </c>
      <c r="O27" s="23">
        <v>44927</v>
      </c>
      <c r="P27" s="18">
        <v>44963</v>
      </c>
      <c r="Q27" s="17" t="s">
        <v>205</v>
      </c>
      <c r="S27">
        <f t="shared" si="0"/>
        <v>2023</v>
      </c>
    </row>
    <row r="28" spans="1:74" x14ac:dyDescent="0.25">
      <c r="A28" s="38">
        <f t="shared" si="12"/>
        <v>1</v>
      </c>
      <c r="B28" s="17" t="s">
        <v>256</v>
      </c>
      <c r="C28" s="18">
        <v>44955</v>
      </c>
      <c r="D28" s="141" t="s">
        <v>216</v>
      </c>
      <c r="E28" s="141" t="s">
        <v>213</v>
      </c>
      <c r="F28" s="19"/>
      <c r="G28" s="20"/>
      <c r="H28" s="20"/>
      <c r="I28" s="20" t="s">
        <v>204</v>
      </c>
      <c r="J28" s="20"/>
      <c r="K28" s="19">
        <v>2015.64</v>
      </c>
      <c r="L28" s="19">
        <v>0</v>
      </c>
      <c r="M28" s="21" t="s">
        <v>20</v>
      </c>
      <c r="N28" s="22">
        <v>20601</v>
      </c>
      <c r="O28" s="23">
        <v>44927</v>
      </c>
      <c r="P28" s="18">
        <v>44963</v>
      </c>
      <c r="Q28" s="17" t="s">
        <v>205</v>
      </c>
      <c r="S28">
        <f t="shared" si="0"/>
        <v>2023</v>
      </c>
    </row>
    <row r="29" spans="1:74" x14ac:dyDescent="0.25">
      <c r="A29" s="38">
        <f t="shared" si="12"/>
        <v>1</v>
      </c>
      <c r="B29" s="17" t="s">
        <v>257</v>
      </c>
      <c r="C29" s="18">
        <v>44956</v>
      </c>
      <c r="D29" s="141" t="s">
        <v>221</v>
      </c>
      <c r="E29" s="141" t="s">
        <v>212</v>
      </c>
      <c r="F29" s="19"/>
      <c r="G29" s="20"/>
      <c r="H29" s="20"/>
      <c r="I29" s="20" t="s">
        <v>204</v>
      </c>
      <c r="J29" s="20"/>
      <c r="K29" s="19">
        <v>1050</v>
      </c>
      <c r="L29" s="19">
        <v>0</v>
      </c>
      <c r="M29" s="21" t="s">
        <v>20</v>
      </c>
      <c r="N29" s="22">
        <v>20602</v>
      </c>
      <c r="O29" s="23">
        <v>44927</v>
      </c>
      <c r="P29" s="18">
        <v>44963</v>
      </c>
      <c r="Q29" s="17" t="s">
        <v>205</v>
      </c>
      <c r="S29">
        <f t="shared" si="0"/>
        <v>2023</v>
      </c>
    </row>
    <row r="30" spans="1:74" x14ac:dyDescent="0.25">
      <c r="A30" s="38">
        <f t="shared" si="12"/>
        <v>2</v>
      </c>
      <c r="B30" s="17" t="s">
        <v>263</v>
      </c>
      <c r="C30" s="18">
        <v>44985</v>
      </c>
      <c r="D30" s="141" t="s">
        <v>214</v>
      </c>
      <c r="E30" s="141" t="s">
        <v>210</v>
      </c>
      <c r="F30" s="19"/>
      <c r="G30" s="20"/>
      <c r="H30" s="20"/>
      <c r="I30" s="20" t="s">
        <v>204</v>
      </c>
      <c r="J30" s="20"/>
      <c r="K30" s="19">
        <v>241.94</v>
      </c>
      <c r="L30" s="19">
        <v>0</v>
      </c>
      <c r="M30" s="21" t="s">
        <v>19</v>
      </c>
      <c r="N30" s="22">
        <v>551969000005613</v>
      </c>
      <c r="O30" s="23">
        <v>44958</v>
      </c>
      <c r="P30" s="18">
        <v>44991</v>
      </c>
      <c r="Q30" s="17" t="s">
        <v>205</v>
      </c>
      <c r="S30">
        <f t="shared" si="0"/>
        <v>2023</v>
      </c>
    </row>
    <row r="31" spans="1:74" x14ac:dyDescent="0.25">
      <c r="A31" s="38">
        <f t="shared" si="12"/>
        <v>2</v>
      </c>
      <c r="B31" s="17" t="s">
        <v>259</v>
      </c>
      <c r="C31" s="18">
        <v>44984</v>
      </c>
      <c r="D31" s="141" t="s">
        <v>258</v>
      </c>
      <c r="E31" s="141" t="s">
        <v>213</v>
      </c>
      <c r="F31" s="19"/>
      <c r="G31" s="20"/>
      <c r="H31" s="20"/>
      <c r="I31" s="20" t="s">
        <v>204</v>
      </c>
      <c r="J31" s="20"/>
      <c r="K31" s="19">
        <v>1832.4</v>
      </c>
      <c r="L31" s="19"/>
      <c r="M31" s="21" t="s">
        <v>20</v>
      </c>
      <c r="N31" s="127">
        <v>30601</v>
      </c>
      <c r="O31" s="23">
        <v>44958</v>
      </c>
      <c r="P31" s="18">
        <v>44991</v>
      </c>
      <c r="Q31" s="17" t="s">
        <v>205</v>
      </c>
      <c r="S31">
        <f t="shared" si="0"/>
        <v>2023</v>
      </c>
    </row>
    <row r="32" spans="1:74" x14ac:dyDescent="0.25">
      <c r="A32" s="38">
        <f t="shared" si="12"/>
        <v>2</v>
      </c>
      <c r="B32" s="17" t="s">
        <v>260</v>
      </c>
      <c r="C32" s="18">
        <v>44985</v>
      </c>
      <c r="D32" s="141" t="s">
        <v>216</v>
      </c>
      <c r="E32" s="141" t="s">
        <v>213</v>
      </c>
      <c r="F32" s="19"/>
      <c r="G32" s="20"/>
      <c r="H32" s="20"/>
      <c r="I32" s="20" t="s">
        <v>204</v>
      </c>
      <c r="J32" s="20"/>
      <c r="K32" s="19">
        <v>184</v>
      </c>
      <c r="L32" s="19">
        <v>0</v>
      </c>
      <c r="M32" s="21" t="s">
        <v>20</v>
      </c>
      <c r="N32" s="22">
        <v>30602</v>
      </c>
      <c r="O32" s="23">
        <v>44958</v>
      </c>
      <c r="P32" s="18">
        <v>44991</v>
      </c>
      <c r="Q32" s="17" t="s">
        <v>205</v>
      </c>
      <c r="S32">
        <f t="shared" si="0"/>
        <v>2023</v>
      </c>
    </row>
    <row r="33" spans="1:19" x14ac:dyDescent="0.25">
      <c r="A33" s="38">
        <f t="shared" si="12"/>
        <v>2</v>
      </c>
      <c r="B33" s="17" t="s">
        <v>261</v>
      </c>
      <c r="C33" s="18">
        <v>44985</v>
      </c>
      <c r="D33" s="141" t="s">
        <v>221</v>
      </c>
      <c r="E33" s="141" t="s">
        <v>212</v>
      </c>
      <c r="F33" s="19"/>
      <c r="G33" s="20"/>
      <c r="H33" s="20"/>
      <c r="I33" s="20" t="s">
        <v>204</v>
      </c>
      <c r="J33" s="20"/>
      <c r="K33" s="19">
        <v>1050</v>
      </c>
      <c r="L33" s="19">
        <v>0</v>
      </c>
      <c r="M33" s="21" t="s">
        <v>20</v>
      </c>
      <c r="N33" s="127">
        <v>30603</v>
      </c>
      <c r="O33" s="23">
        <v>44958</v>
      </c>
      <c r="P33" s="18">
        <v>44991</v>
      </c>
      <c r="Q33" s="17" t="s">
        <v>205</v>
      </c>
      <c r="S33">
        <f t="shared" si="0"/>
        <v>2023</v>
      </c>
    </row>
    <row r="34" spans="1:19" x14ac:dyDescent="0.25">
      <c r="A34" s="38">
        <f t="shared" si="12"/>
        <v>2</v>
      </c>
      <c r="B34" s="17" t="s">
        <v>262</v>
      </c>
      <c r="C34" s="18">
        <v>44984</v>
      </c>
      <c r="D34" s="141" t="s">
        <v>249</v>
      </c>
      <c r="E34" s="141" t="s">
        <v>211</v>
      </c>
      <c r="F34" s="19"/>
      <c r="G34" s="20"/>
      <c r="H34" s="20"/>
      <c r="I34" s="20" t="s">
        <v>204</v>
      </c>
      <c r="J34" s="20"/>
      <c r="K34" s="19">
        <v>1388.88</v>
      </c>
      <c r="L34" s="19">
        <v>0</v>
      </c>
      <c r="M34" s="21" t="s">
        <v>20</v>
      </c>
      <c r="N34" s="127">
        <v>30604</v>
      </c>
      <c r="O34" s="23">
        <v>44958</v>
      </c>
      <c r="P34" s="18">
        <v>44991</v>
      </c>
      <c r="Q34" s="17" t="s">
        <v>205</v>
      </c>
      <c r="S34">
        <f t="shared" si="0"/>
        <v>2023</v>
      </c>
    </row>
    <row r="35" spans="1:19" x14ac:dyDescent="0.25">
      <c r="A35" s="38" t="str">
        <f t="shared" si="12"/>
        <v/>
      </c>
      <c r="B35" s="17"/>
      <c r="C35" s="18"/>
      <c r="D35" s="126"/>
      <c r="E35" s="126"/>
      <c r="F35" s="19"/>
      <c r="G35" s="20"/>
      <c r="H35" s="20"/>
      <c r="I35" s="20"/>
      <c r="J35" s="20"/>
      <c r="K35" s="19"/>
      <c r="L35" s="19"/>
      <c r="M35" s="21"/>
      <c r="N35" s="22"/>
      <c r="O35" s="23"/>
      <c r="P35" s="18"/>
      <c r="Q35" s="17"/>
      <c r="S35">
        <f t="shared" si="0"/>
        <v>1900</v>
      </c>
    </row>
    <row r="36" spans="1:19" x14ac:dyDescent="0.25">
      <c r="A36" s="38" t="str">
        <f t="shared" si="12"/>
        <v/>
      </c>
      <c r="B36" s="17"/>
      <c r="C36" s="18"/>
      <c r="D36" s="126"/>
      <c r="E36" s="126"/>
      <c r="F36" s="19"/>
      <c r="G36" s="20"/>
      <c r="H36" s="20"/>
      <c r="I36" s="20"/>
      <c r="J36" s="20"/>
      <c r="K36" s="19"/>
      <c r="L36" s="19"/>
      <c r="M36" s="21"/>
      <c r="N36" s="127"/>
      <c r="O36" s="23"/>
      <c r="P36" s="18"/>
      <c r="Q36" s="17"/>
      <c r="S36">
        <f t="shared" si="0"/>
        <v>1900</v>
      </c>
    </row>
    <row r="37" spans="1:19" x14ac:dyDescent="0.25">
      <c r="A37" s="38" t="str">
        <f t="shared" si="12"/>
        <v/>
      </c>
      <c r="B37" s="17"/>
      <c r="C37" s="18"/>
      <c r="D37" s="126"/>
      <c r="E37" s="126"/>
      <c r="F37" s="19"/>
      <c r="G37" s="20"/>
      <c r="H37" s="20"/>
      <c r="I37" s="20"/>
      <c r="J37" s="20"/>
      <c r="K37" s="19"/>
      <c r="L37" s="19"/>
      <c r="M37" s="21"/>
      <c r="N37" s="127"/>
      <c r="O37" s="23"/>
      <c r="P37" s="18"/>
      <c r="Q37" s="17"/>
      <c r="S37">
        <f t="shared" si="0"/>
        <v>1900</v>
      </c>
    </row>
    <row r="38" spans="1:19" x14ac:dyDescent="0.25">
      <c r="A38" s="38" t="str">
        <f t="shared" si="12"/>
        <v/>
      </c>
      <c r="B38" s="17"/>
      <c r="C38" s="18"/>
      <c r="D38" s="126"/>
      <c r="E38" s="126"/>
      <c r="F38" s="19"/>
      <c r="G38" s="20"/>
      <c r="H38" s="20"/>
      <c r="I38" s="20"/>
      <c r="J38" s="20"/>
      <c r="K38" s="19"/>
      <c r="L38" s="19"/>
      <c r="M38" s="21"/>
      <c r="N38" s="22"/>
      <c r="O38" s="23"/>
      <c r="P38" s="18"/>
      <c r="Q38" s="17"/>
      <c r="S38">
        <f t="shared" si="0"/>
        <v>1900</v>
      </c>
    </row>
    <row r="39" spans="1:19" x14ac:dyDescent="0.25">
      <c r="A39" s="38" t="str">
        <f t="shared" si="12"/>
        <v/>
      </c>
      <c r="B39" s="17"/>
      <c r="C39" s="18"/>
      <c r="D39" s="126"/>
      <c r="E39" s="126"/>
      <c r="F39" s="19"/>
      <c r="G39" s="20"/>
      <c r="H39" s="20"/>
      <c r="I39" s="20"/>
      <c r="J39" s="20"/>
      <c r="K39" s="19"/>
      <c r="L39" s="19"/>
      <c r="M39" s="21"/>
      <c r="N39" s="22"/>
      <c r="O39" s="23"/>
      <c r="P39" s="18"/>
      <c r="Q39" s="17"/>
      <c r="S39">
        <f t="shared" si="0"/>
        <v>1900</v>
      </c>
    </row>
    <row r="40" spans="1:19" x14ac:dyDescent="0.25">
      <c r="A40" s="38" t="str">
        <f t="shared" si="12"/>
        <v/>
      </c>
      <c r="B40" s="17"/>
      <c r="C40" s="18"/>
      <c r="D40" s="126"/>
      <c r="E40" s="126"/>
      <c r="F40" s="19"/>
      <c r="G40" s="20"/>
      <c r="H40" s="20"/>
      <c r="I40" s="20"/>
      <c r="J40" s="20"/>
      <c r="K40" s="19"/>
      <c r="L40" s="19"/>
      <c r="M40" s="21"/>
      <c r="N40" s="22"/>
      <c r="O40" s="23"/>
      <c r="P40" s="18"/>
      <c r="Q40" s="17"/>
      <c r="S40">
        <f t="shared" si="0"/>
        <v>1900</v>
      </c>
    </row>
    <row r="41" spans="1:19" x14ac:dyDescent="0.25">
      <c r="A41" s="38" t="str">
        <f t="shared" si="12"/>
        <v/>
      </c>
      <c r="B41" s="17"/>
      <c r="C41" s="18"/>
      <c r="D41" s="126"/>
      <c r="E41" s="126"/>
      <c r="F41" s="19"/>
      <c r="G41" s="20"/>
      <c r="H41" s="20"/>
      <c r="I41" s="20"/>
      <c r="J41" s="20"/>
      <c r="K41" s="19"/>
      <c r="L41" s="19"/>
      <c r="M41" s="21"/>
      <c r="N41" s="127"/>
      <c r="O41" s="23"/>
      <c r="P41" s="18"/>
      <c r="Q41" s="17"/>
      <c r="S41">
        <f t="shared" si="0"/>
        <v>1900</v>
      </c>
    </row>
    <row r="42" spans="1:19" x14ac:dyDescent="0.25">
      <c r="A42" s="38" t="str">
        <f t="shared" si="12"/>
        <v/>
      </c>
      <c r="B42" s="17"/>
      <c r="C42" s="18"/>
      <c r="D42" s="126"/>
      <c r="E42" s="126"/>
      <c r="F42" s="19"/>
      <c r="G42" s="20"/>
      <c r="H42" s="20"/>
      <c r="I42" s="20"/>
      <c r="J42" s="20"/>
      <c r="K42" s="19"/>
      <c r="L42" s="19"/>
      <c r="M42" s="21"/>
      <c r="N42" s="127"/>
      <c r="O42" s="23"/>
      <c r="P42" s="18"/>
      <c r="Q42" s="17"/>
      <c r="S42">
        <f t="shared" si="0"/>
        <v>1900</v>
      </c>
    </row>
    <row r="43" spans="1:19" x14ac:dyDescent="0.25">
      <c r="A43" s="38" t="str">
        <f t="shared" si="12"/>
        <v/>
      </c>
      <c r="B43" s="17"/>
      <c r="C43" s="18"/>
      <c r="D43" s="126"/>
      <c r="E43" s="126"/>
      <c r="F43" s="19"/>
      <c r="G43" s="20"/>
      <c r="H43" s="20"/>
      <c r="I43" s="20"/>
      <c r="J43" s="20"/>
      <c r="K43" s="19"/>
      <c r="L43" s="19"/>
      <c r="M43" s="21"/>
      <c r="N43" s="127"/>
      <c r="O43" s="23"/>
      <c r="P43" s="18"/>
      <c r="Q43" s="17"/>
      <c r="S43">
        <f t="shared" si="0"/>
        <v>1900</v>
      </c>
    </row>
    <row r="44" spans="1:19" x14ac:dyDescent="0.25">
      <c r="A44" s="38" t="str">
        <f t="shared" si="12"/>
        <v/>
      </c>
      <c r="B44" s="17"/>
      <c r="C44" s="18"/>
      <c r="D44" s="126"/>
      <c r="E44" s="126"/>
      <c r="F44" s="19"/>
      <c r="G44" s="20"/>
      <c r="H44" s="20"/>
      <c r="I44" s="20"/>
      <c r="J44" s="20"/>
      <c r="K44" s="19"/>
      <c r="L44" s="19"/>
      <c r="M44" s="21"/>
      <c r="N44" s="127"/>
      <c r="O44" s="23"/>
      <c r="P44" s="18"/>
      <c r="Q44" s="17"/>
      <c r="S44">
        <f t="shared" si="0"/>
        <v>1900</v>
      </c>
    </row>
    <row r="45" spans="1:19" x14ac:dyDescent="0.25">
      <c r="A45" s="38" t="str">
        <f t="shared" si="12"/>
        <v/>
      </c>
      <c r="B45" s="17"/>
      <c r="C45" s="18"/>
      <c r="D45" s="126"/>
      <c r="E45" s="126"/>
      <c r="F45" s="19"/>
      <c r="G45" s="20"/>
      <c r="H45" s="20"/>
      <c r="I45" s="20"/>
      <c r="J45" s="20"/>
      <c r="K45" s="19"/>
      <c r="L45" s="19"/>
      <c r="M45" s="21"/>
      <c r="N45" s="22"/>
      <c r="O45" s="23"/>
      <c r="P45" s="18"/>
      <c r="Q45" s="17"/>
      <c r="S45">
        <f t="shared" si="0"/>
        <v>1900</v>
      </c>
    </row>
    <row r="46" spans="1:19" x14ac:dyDescent="0.25">
      <c r="A46" s="38" t="str">
        <f t="shared" si="12"/>
        <v/>
      </c>
      <c r="B46" s="17"/>
      <c r="C46" s="18"/>
      <c r="D46" s="126"/>
      <c r="E46" s="126"/>
      <c r="F46" s="19"/>
      <c r="G46" s="20"/>
      <c r="H46" s="20"/>
      <c r="I46" s="20"/>
      <c r="J46" s="20"/>
      <c r="K46" s="19"/>
      <c r="L46" s="19"/>
      <c r="M46" s="21"/>
      <c r="N46" s="22"/>
      <c r="O46" s="23"/>
      <c r="P46" s="18"/>
      <c r="Q46" s="17"/>
      <c r="S46">
        <f t="shared" si="0"/>
        <v>1900</v>
      </c>
    </row>
    <row r="47" spans="1:19" x14ac:dyDescent="0.25">
      <c r="A47" s="38" t="str">
        <f t="shared" si="12"/>
        <v/>
      </c>
      <c r="B47" s="17"/>
      <c r="C47" s="18"/>
      <c r="D47" s="17"/>
      <c r="E47" s="17"/>
      <c r="F47" s="19"/>
      <c r="G47" s="20"/>
      <c r="H47" s="17"/>
      <c r="I47" s="20"/>
      <c r="J47" s="17"/>
      <c r="K47" s="19"/>
      <c r="L47" s="19"/>
      <c r="M47" s="21"/>
      <c r="N47" s="17"/>
      <c r="O47" s="23"/>
      <c r="P47" s="18"/>
      <c r="Q47" s="17"/>
      <c r="S47">
        <f t="shared" si="0"/>
        <v>1900</v>
      </c>
    </row>
    <row r="48" spans="1:19" x14ac:dyDescent="0.25">
      <c r="A48" s="38" t="str">
        <f t="shared" si="12"/>
        <v/>
      </c>
      <c r="B48" s="17"/>
      <c r="C48" s="18"/>
      <c r="D48" s="17"/>
      <c r="E48" s="17"/>
      <c r="F48" s="19"/>
      <c r="G48" s="20"/>
      <c r="H48" s="17"/>
      <c r="I48" s="20"/>
      <c r="J48" s="17"/>
      <c r="K48" s="19"/>
      <c r="L48" s="19"/>
      <c r="M48" s="21"/>
      <c r="N48" s="17"/>
      <c r="O48" s="23"/>
      <c r="P48" s="18"/>
      <c r="Q48" s="17"/>
      <c r="S48">
        <f t="shared" si="0"/>
        <v>1900</v>
      </c>
    </row>
    <row r="49" spans="1:19" x14ac:dyDescent="0.25">
      <c r="A49" s="38" t="str">
        <f t="shared" si="12"/>
        <v/>
      </c>
      <c r="B49" s="17"/>
      <c r="C49" s="18"/>
      <c r="D49" s="17"/>
      <c r="E49" s="17"/>
      <c r="F49" s="19"/>
      <c r="G49" s="20"/>
      <c r="H49" s="17"/>
      <c r="I49" s="20"/>
      <c r="J49" s="17"/>
      <c r="K49" s="19"/>
      <c r="L49" s="19"/>
      <c r="M49" s="21"/>
      <c r="N49" s="17"/>
      <c r="O49" s="23"/>
      <c r="P49" s="18"/>
      <c r="Q49" s="17"/>
      <c r="S49">
        <f t="shared" si="0"/>
        <v>1900</v>
      </c>
    </row>
    <row r="50" spans="1:19" x14ac:dyDescent="0.25">
      <c r="A50" s="38" t="str">
        <f t="shared" si="12"/>
        <v/>
      </c>
      <c r="B50" s="17"/>
      <c r="C50" s="18"/>
      <c r="D50" s="17"/>
      <c r="E50" s="17"/>
      <c r="F50" s="19"/>
      <c r="G50" s="20"/>
      <c r="H50" s="17"/>
      <c r="I50" s="20"/>
      <c r="J50" s="17"/>
      <c r="K50" s="19"/>
      <c r="L50" s="19"/>
      <c r="M50" s="21"/>
      <c r="N50" s="17"/>
      <c r="O50" s="23"/>
      <c r="P50" s="18"/>
      <c r="Q50" s="17"/>
      <c r="S50">
        <f t="shared" si="0"/>
        <v>1900</v>
      </c>
    </row>
    <row r="51" spans="1:19" x14ac:dyDescent="0.25">
      <c r="A51" s="38" t="str">
        <f t="shared" si="12"/>
        <v/>
      </c>
      <c r="B51" s="17"/>
      <c r="C51" s="18"/>
      <c r="D51" s="17"/>
      <c r="E51" s="17"/>
      <c r="F51" s="19"/>
      <c r="G51" s="20"/>
      <c r="H51" s="17"/>
      <c r="I51" s="20"/>
      <c r="J51" s="17"/>
      <c r="K51" s="19"/>
      <c r="L51" s="19"/>
      <c r="M51" s="21"/>
      <c r="N51" s="17"/>
      <c r="O51" s="23"/>
      <c r="P51" s="18"/>
      <c r="Q51" s="17"/>
      <c r="S51">
        <f t="shared" si="0"/>
        <v>1900</v>
      </c>
    </row>
    <row r="52" spans="1:19" x14ac:dyDescent="0.25">
      <c r="A52" s="38" t="str">
        <f t="shared" si="12"/>
        <v/>
      </c>
      <c r="B52" s="17"/>
      <c r="C52" s="18"/>
      <c r="D52" s="17"/>
      <c r="E52" s="17"/>
      <c r="F52" s="19"/>
      <c r="G52" s="20"/>
      <c r="H52" s="17"/>
      <c r="I52" s="20"/>
      <c r="J52" s="17"/>
      <c r="K52" s="19"/>
      <c r="L52" s="19"/>
      <c r="M52" s="21"/>
      <c r="N52" s="17"/>
      <c r="O52" s="23"/>
      <c r="P52" s="18"/>
      <c r="Q52" s="17"/>
      <c r="S52">
        <f t="shared" si="0"/>
        <v>1900</v>
      </c>
    </row>
    <row r="53" spans="1:19" x14ac:dyDescent="0.25">
      <c r="A53" s="38" t="str">
        <f t="shared" si="12"/>
        <v/>
      </c>
      <c r="B53" s="17"/>
      <c r="C53" s="18"/>
      <c r="D53" s="17"/>
      <c r="E53" s="17"/>
      <c r="F53" s="19"/>
      <c r="G53" s="20"/>
      <c r="H53" s="17"/>
      <c r="I53" s="20"/>
      <c r="J53" s="17"/>
      <c r="K53" s="19"/>
      <c r="L53" s="19"/>
      <c r="M53" s="21"/>
      <c r="N53" s="17"/>
      <c r="O53" s="23"/>
      <c r="P53" s="18"/>
      <c r="Q53" s="17"/>
      <c r="S53">
        <f t="shared" si="0"/>
        <v>1900</v>
      </c>
    </row>
    <row r="54" spans="1:19" x14ac:dyDescent="0.25">
      <c r="A54" s="38" t="str">
        <f t="shared" si="12"/>
        <v/>
      </c>
      <c r="B54" s="17"/>
      <c r="C54" s="18"/>
      <c r="D54" s="17"/>
      <c r="E54" s="17"/>
      <c r="F54" s="19"/>
      <c r="G54" s="20"/>
      <c r="H54" s="17"/>
      <c r="I54" s="20"/>
      <c r="J54" s="17"/>
      <c r="K54" s="19"/>
      <c r="L54" s="19"/>
      <c r="M54" s="21"/>
      <c r="N54" s="17"/>
      <c r="O54" s="23"/>
      <c r="P54" s="18"/>
      <c r="Q54" s="17"/>
      <c r="S54">
        <f t="shared" si="0"/>
        <v>1900</v>
      </c>
    </row>
    <row r="55" spans="1:19" x14ac:dyDescent="0.25">
      <c r="A55" s="38" t="str">
        <f t="shared" si="12"/>
        <v/>
      </c>
      <c r="B55" s="17"/>
      <c r="C55" s="18"/>
      <c r="D55" s="17"/>
      <c r="E55" s="17"/>
      <c r="F55" s="19"/>
      <c r="G55" s="20"/>
      <c r="H55" s="17"/>
      <c r="I55" s="20"/>
      <c r="J55" s="17"/>
      <c r="K55" s="19"/>
      <c r="L55" s="19"/>
      <c r="M55" s="21"/>
      <c r="N55" s="17"/>
      <c r="O55" s="23"/>
      <c r="P55" s="18"/>
      <c r="Q55" s="17"/>
      <c r="S55">
        <f t="shared" si="0"/>
        <v>1900</v>
      </c>
    </row>
    <row r="56" spans="1:19" x14ac:dyDescent="0.25">
      <c r="A56" s="38" t="str">
        <f t="shared" si="12"/>
        <v/>
      </c>
      <c r="B56" s="17"/>
      <c r="C56" s="18"/>
      <c r="D56" s="17"/>
      <c r="E56" s="17"/>
      <c r="F56" s="19"/>
      <c r="G56" s="20"/>
      <c r="H56" s="17"/>
      <c r="I56" s="20"/>
      <c r="J56" s="17"/>
      <c r="K56" s="19"/>
      <c r="L56" s="19"/>
      <c r="M56" s="21"/>
      <c r="N56" s="17"/>
      <c r="O56" s="23"/>
      <c r="P56" s="18"/>
      <c r="Q56" s="17"/>
      <c r="S56">
        <f t="shared" si="0"/>
        <v>1900</v>
      </c>
    </row>
    <row r="57" spans="1:19" x14ac:dyDescent="0.25">
      <c r="A57" s="38" t="str">
        <f t="shared" si="12"/>
        <v/>
      </c>
      <c r="B57" s="17"/>
      <c r="C57" s="18"/>
      <c r="D57" s="17"/>
      <c r="E57" s="17"/>
      <c r="F57" s="19"/>
      <c r="G57" s="20"/>
      <c r="H57" s="17"/>
      <c r="I57" s="20"/>
      <c r="J57" s="17"/>
      <c r="K57" s="19"/>
      <c r="L57" s="19"/>
      <c r="M57" s="21"/>
      <c r="N57" s="17"/>
      <c r="O57" s="23"/>
      <c r="P57" s="18"/>
      <c r="Q57" s="17"/>
      <c r="S57">
        <f t="shared" si="0"/>
        <v>1900</v>
      </c>
    </row>
    <row r="58" spans="1:19" x14ac:dyDescent="0.25">
      <c r="A58" s="38" t="str">
        <f t="shared" si="12"/>
        <v/>
      </c>
      <c r="B58" s="17"/>
      <c r="C58" s="18"/>
      <c r="D58" s="17"/>
      <c r="E58" s="17"/>
      <c r="F58" s="19"/>
      <c r="G58" s="20"/>
      <c r="H58" s="17"/>
      <c r="I58" s="20"/>
      <c r="J58" s="17"/>
      <c r="K58" s="19"/>
      <c r="L58" s="19"/>
      <c r="M58" s="21"/>
      <c r="N58" s="17"/>
      <c r="O58" s="23"/>
      <c r="P58" s="18"/>
      <c r="Q58" s="17"/>
      <c r="S58">
        <f t="shared" si="0"/>
        <v>1900</v>
      </c>
    </row>
    <row r="59" spans="1:19" x14ac:dyDescent="0.25">
      <c r="A59" s="38" t="str">
        <f t="shared" si="12"/>
        <v/>
      </c>
      <c r="B59" s="17"/>
      <c r="C59" s="18"/>
      <c r="D59" s="17"/>
      <c r="E59" s="17"/>
      <c r="F59" s="19"/>
      <c r="G59" s="20"/>
      <c r="H59" s="17"/>
      <c r="I59" s="20"/>
      <c r="J59" s="17"/>
      <c r="K59" s="19"/>
      <c r="L59" s="19"/>
      <c r="M59" s="21"/>
      <c r="N59" s="17"/>
      <c r="O59" s="23"/>
      <c r="P59" s="18"/>
      <c r="Q59" s="17"/>
      <c r="S59">
        <f t="shared" si="0"/>
        <v>1900</v>
      </c>
    </row>
    <row r="60" spans="1:19" x14ac:dyDescent="0.25">
      <c r="A60" s="38" t="str">
        <f t="shared" si="12"/>
        <v/>
      </c>
      <c r="B60" s="24"/>
      <c r="C60" s="24"/>
      <c r="D60" s="24"/>
      <c r="E60" s="24"/>
      <c r="F60" s="24"/>
      <c r="G60" s="25"/>
      <c r="H60" s="24"/>
      <c r="I60" s="20"/>
      <c r="J60" s="24"/>
      <c r="K60" s="19"/>
      <c r="L60" s="19"/>
      <c r="M60" s="21"/>
      <c r="N60" s="24"/>
      <c r="O60" s="23"/>
      <c r="P60" s="24"/>
      <c r="Q60" s="24"/>
      <c r="S60">
        <f t="shared" si="0"/>
        <v>1900</v>
      </c>
    </row>
    <row r="61" spans="1:19" x14ac:dyDescent="0.25">
      <c r="A61" s="38" t="str">
        <f t="shared" si="12"/>
        <v/>
      </c>
      <c r="B61" s="24"/>
      <c r="C61" s="24"/>
      <c r="D61" s="24"/>
      <c r="E61" s="24"/>
      <c r="F61" s="24"/>
      <c r="G61" s="25"/>
      <c r="H61" s="24"/>
      <c r="I61" s="20"/>
      <c r="J61" s="24"/>
      <c r="K61" s="19"/>
      <c r="L61" s="19"/>
      <c r="M61" s="21"/>
      <c r="N61" s="24"/>
      <c r="O61" s="23"/>
      <c r="P61" s="24"/>
      <c r="Q61" s="24"/>
      <c r="S61">
        <f t="shared" si="0"/>
        <v>1900</v>
      </c>
    </row>
    <row r="62" spans="1:19" x14ac:dyDescent="0.25">
      <c r="A62" s="38" t="str">
        <f t="shared" si="12"/>
        <v/>
      </c>
      <c r="B62" s="24"/>
      <c r="C62" s="24"/>
      <c r="D62" s="24"/>
      <c r="E62" s="24"/>
      <c r="F62" s="24"/>
      <c r="G62" s="25"/>
      <c r="H62" s="24"/>
      <c r="I62" s="20"/>
      <c r="J62" s="17"/>
      <c r="K62" s="19"/>
      <c r="L62" s="19"/>
      <c r="M62" s="21"/>
      <c r="N62" s="24"/>
      <c r="O62" s="23"/>
      <c r="P62" s="24"/>
      <c r="Q62" s="24"/>
      <c r="S62">
        <f t="shared" si="0"/>
        <v>1900</v>
      </c>
    </row>
    <row r="63" spans="1:19" x14ac:dyDescent="0.25">
      <c r="A63" s="38" t="str">
        <f t="shared" si="12"/>
        <v/>
      </c>
      <c r="B63" s="24"/>
      <c r="C63" s="24"/>
      <c r="D63" s="24"/>
      <c r="E63" s="24"/>
      <c r="F63" s="24"/>
      <c r="G63" s="25"/>
      <c r="H63" s="24"/>
      <c r="I63" s="20"/>
      <c r="J63" s="17"/>
      <c r="K63" s="19"/>
      <c r="L63" s="19"/>
      <c r="M63" s="21"/>
      <c r="N63" s="24"/>
      <c r="O63" s="23"/>
      <c r="P63" s="24"/>
      <c r="Q63" s="24"/>
      <c r="S63">
        <f t="shared" si="0"/>
        <v>1900</v>
      </c>
    </row>
    <row r="64" spans="1:19" x14ac:dyDescent="0.25">
      <c r="A64" s="38" t="str">
        <f t="shared" si="12"/>
        <v/>
      </c>
      <c r="B64" s="24"/>
      <c r="C64" s="24"/>
      <c r="D64" s="24"/>
      <c r="E64" s="24"/>
      <c r="F64" s="24"/>
      <c r="G64" s="25"/>
      <c r="H64" s="24"/>
      <c r="I64" s="20"/>
      <c r="J64" s="17"/>
      <c r="K64" s="19"/>
      <c r="L64" s="19"/>
      <c r="M64" s="21"/>
      <c r="N64" s="24"/>
      <c r="O64" s="23"/>
      <c r="P64" s="24"/>
      <c r="Q64" s="24"/>
      <c r="S64">
        <f t="shared" si="0"/>
        <v>1900</v>
      </c>
    </row>
    <row r="65" spans="1:19" x14ac:dyDescent="0.25">
      <c r="A65" s="38" t="str">
        <f t="shared" si="12"/>
        <v/>
      </c>
      <c r="B65" s="24"/>
      <c r="C65" s="24"/>
      <c r="D65" s="24"/>
      <c r="E65" s="24"/>
      <c r="F65" s="24"/>
      <c r="G65" s="25"/>
      <c r="H65" s="24"/>
      <c r="I65" s="20"/>
      <c r="J65" s="17"/>
      <c r="K65" s="19"/>
      <c r="L65" s="19"/>
      <c r="M65" s="21"/>
      <c r="N65" s="24"/>
      <c r="O65" s="23"/>
      <c r="P65" s="24"/>
      <c r="Q65" s="24"/>
      <c r="S65">
        <f t="shared" si="0"/>
        <v>1900</v>
      </c>
    </row>
    <row r="66" spans="1:19" x14ac:dyDescent="0.25">
      <c r="A66" s="38" t="str">
        <f t="shared" si="12"/>
        <v/>
      </c>
      <c r="B66" s="24"/>
      <c r="C66" s="24"/>
      <c r="D66" s="24"/>
      <c r="E66" s="24"/>
      <c r="F66" s="24"/>
      <c r="G66" s="25"/>
      <c r="H66" s="24"/>
      <c r="I66" s="20"/>
      <c r="J66" s="17"/>
      <c r="K66" s="19"/>
      <c r="L66" s="19"/>
      <c r="M66" s="21"/>
      <c r="N66" s="24"/>
      <c r="O66" s="23"/>
      <c r="P66" s="24"/>
      <c r="Q66" s="24"/>
      <c r="S66">
        <f t="shared" si="0"/>
        <v>1900</v>
      </c>
    </row>
    <row r="67" spans="1:19" x14ac:dyDescent="0.25">
      <c r="A67" s="38" t="str">
        <f t="shared" si="12"/>
        <v/>
      </c>
      <c r="B67" s="24"/>
      <c r="C67" s="24"/>
      <c r="D67" s="24"/>
      <c r="E67" s="24"/>
      <c r="F67" s="24"/>
      <c r="G67" s="25"/>
      <c r="H67" s="24"/>
      <c r="I67" s="20"/>
      <c r="J67" s="17"/>
      <c r="K67" s="19"/>
      <c r="L67" s="19"/>
      <c r="M67" s="21"/>
      <c r="N67" s="24"/>
      <c r="O67" s="23"/>
      <c r="P67" s="24"/>
      <c r="Q67" s="24"/>
      <c r="S67">
        <f t="shared" ref="S67:S130" si="14">YEAR(O67)</f>
        <v>1900</v>
      </c>
    </row>
    <row r="68" spans="1:19" x14ac:dyDescent="0.25">
      <c r="A68" s="38" t="str">
        <f t="shared" ref="A68:A131" si="15">IF(O68&lt;&gt;0,MONTH(O68),"")</f>
        <v/>
      </c>
      <c r="B68" s="24"/>
      <c r="C68" s="24"/>
      <c r="D68" s="24"/>
      <c r="E68" s="24"/>
      <c r="F68" s="24"/>
      <c r="G68" s="25"/>
      <c r="H68" s="24"/>
      <c r="I68" s="20"/>
      <c r="J68" s="17"/>
      <c r="K68" s="19"/>
      <c r="L68" s="19"/>
      <c r="M68" s="21"/>
      <c r="N68" s="24"/>
      <c r="O68" s="23"/>
      <c r="P68" s="24"/>
      <c r="Q68" s="24"/>
      <c r="S68">
        <f t="shared" si="14"/>
        <v>1900</v>
      </c>
    </row>
    <row r="69" spans="1:19" x14ac:dyDescent="0.25">
      <c r="A69" s="38" t="str">
        <f t="shared" si="15"/>
        <v/>
      </c>
      <c r="B69" s="24"/>
      <c r="C69" s="24"/>
      <c r="D69" s="24"/>
      <c r="E69" s="24"/>
      <c r="F69" s="24"/>
      <c r="G69" s="25"/>
      <c r="H69" s="24"/>
      <c r="I69" s="20"/>
      <c r="J69" s="17"/>
      <c r="K69" s="19"/>
      <c r="L69" s="19"/>
      <c r="M69" s="21"/>
      <c r="N69" s="24"/>
      <c r="O69" s="23"/>
      <c r="P69" s="24"/>
      <c r="Q69" s="24"/>
      <c r="S69">
        <f t="shared" si="14"/>
        <v>1900</v>
      </c>
    </row>
    <row r="70" spans="1:19" x14ac:dyDescent="0.25">
      <c r="A70" s="38" t="str">
        <f t="shared" si="15"/>
        <v/>
      </c>
      <c r="B70" s="24"/>
      <c r="C70" s="24"/>
      <c r="D70" s="24"/>
      <c r="E70" s="24"/>
      <c r="F70" s="24"/>
      <c r="G70" s="25"/>
      <c r="H70" s="24"/>
      <c r="I70" s="20"/>
      <c r="J70" s="17"/>
      <c r="K70" s="19"/>
      <c r="L70" s="19"/>
      <c r="M70" s="21"/>
      <c r="N70" s="24"/>
      <c r="O70" s="23"/>
      <c r="P70" s="24"/>
      <c r="Q70" s="24"/>
      <c r="S70">
        <f t="shared" si="14"/>
        <v>1900</v>
      </c>
    </row>
    <row r="71" spans="1:19" x14ac:dyDescent="0.25">
      <c r="A71" s="38" t="str">
        <f t="shared" si="15"/>
        <v/>
      </c>
      <c r="B71" s="24"/>
      <c r="C71" s="24"/>
      <c r="D71" s="24"/>
      <c r="E71" s="24"/>
      <c r="F71" s="24"/>
      <c r="G71" s="25"/>
      <c r="H71" s="24"/>
      <c r="I71" s="20"/>
      <c r="J71" s="17"/>
      <c r="K71" s="19"/>
      <c r="L71" s="19"/>
      <c r="M71" s="21"/>
      <c r="N71" s="24"/>
      <c r="O71" s="23"/>
      <c r="P71" s="24"/>
      <c r="Q71" s="24"/>
      <c r="S71">
        <f t="shared" si="14"/>
        <v>1900</v>
      </c>
    </row>
    <row r="72" spans="1:19" x14ac:dyDescent="0.25">
      <c r="A72" s="38" t="str">
        <f t="shared" si="15"/>
        <v/>
      </c>
      <c r="B72" s="24"/>
      <c r="C72" s="24"/>
      <c r="D72" s="24"/>
      <c r="E72" s="24"/>
      <c r="F72" s="24"/>
      <c r="G72" s="25"/>
      <c r="H72" s="24"/>
      <c r="I72" s="20"/>
      <c r="J72" s="17"/>
      <c r="K72" s="19"/>
      <c r="L72" s="19"/>
      <c r="M72" s="21"/>
      <c r="N72" s="24"/>
      <c r="O72" s="23"/>
      <c r="P72" s="24"/>
      <c r="Q72" s="24"/>
      <c r="S72">
        <f t="shared" si="14"/>
        <v>1900</v>
      </c>
    </row>
    <row r="73" spans="1:19" x14ac:dyDescent="0.25">
      <c r="A73" s="38" t="str">
        <f t="shared" si="15"/>
        <v/>
      </c>
      <c r="B73" s="24"/>
      <c r="C73" s="24"/>
      <c r="D73" s="24"/>
      <c r="E73" s="24"/>
      <c r="F73" s="24"/>
      <c r="G73" s="25"/>
      <c r="H73" s="24"/>
      <c r="I73" s="20"/>
      <c r="J73" s="17"/>
      <c r="K73" s="19"/>
      <c r="L73" s="19"/>
      <c r="M73" s="21"/>
      <c r="N73" s="24"/>
      <c r="O73" s="23"/>
      <c r="P73" s="24"/>
      <c r="Q73" s="24"/>
      <c r="S73">
        <f t="shared" si="14"/>
        <v>1900</v>
      </c>
    </row>
    <row r="74" spans="1:19" x14ac:dyDescent="0.25">
      <c r="A74" s="38" t="str">
        <f t="shared" si="15"/>
        <v/>
      </c>
      <c r="B74" s="24"/>
      <c r="C74" s="24"/>
      <c r="D74" s="24"/>
      <c r="E74" s="24"/>
      <c r="F74" s="24"/>
      <c r="G74" s="25"/>
      <c r="H74" s="24"/>
      <c r="I74" s="20"/>
      <c r="J74" s="24"/>
      <c r="K74" s="19"/>
      <c r="L74" s="19"/>
      <c r="M74" s="21"/>
      <c r="N74" s="24"/>
      <c r="O74" s="23"/>
      <c r="P74" s="24"/>
      <c r="Q74" s="24"/>
      <c r="S74">
        <f t="shared" si="14"/>
        <v>1900</v>
      </c>
    </row>
    <row r="75" spans="1:19" x14ac:dyDescent="0.25">
      <c r="A75" s="38" t="str">
        <f t="shared" si="15"/>
        <v/>
      </c>
      <c r="B75" s="24"/>
      <c r="C75" s="24"/>
      <c r="D75" s="24"/>
      <c r="E75" s="24"/>
      <c r="F75" s="24"/>
      <c r="G75" s="25"/>
      <c r="H75" s="24"/>
      <c r="I75" s="20"/>
      <c r="J75" s="24"/>
      <c r="K75" s="19"/>
      <c r="L75" s="19"/>
      <c r="M75" s="21"/>
      <c r="N75" s="24"/>
      <c r="O75" s="23"/>
      <c r="P75" s="24"/>
      <c r="Q75" s="24"/>
      <c r="S75">
        <f t="shared" si="14"/>
        <v>1900</v>
      </c>
    </row>
    <row r="76" spans="1:19" x14ac:dyDescent="0.25">
      <c r="A76" s="38" t="str">
        <f t="shared" si="15"/>
        <v/>
      </c>
      <c r="B76" s="24"/>
      <c r="C76" s="24"/>
      <c r="D76" s="24"/>
      <c r="E76" s="24"/>
      <c r="F76" s="24"/>
      <c r="G76" s="25"/>
      <c r="H76" s="24"/>
      <c r="I76" s="20"/>
      <c r="J76" s="24"/>
      <c r="K76" s="19"/>
      <c r="L76" s="19"/>
      <c r="M76" s="21"/>
      <c r="N76" s="24"/>
      <c r="O76" s="23"/>
      <c r="P76" s="24"/>
      <c r="Q76" s="24"/>
      <c r="S76">
        <f t="shared" si="14"/>
        <v>1900</v>
      </c>
    </row>
    <row r="77" spans="1:19" x14ac:dyDescent="0.25">
      <c r="A77" s="38" t="str">
        <f t="shared" si="15"/>
        <v/>
      </c>
      <c r="B77" s="24"/>
      <c r="C77" s="24"/>
      <c r="D77" s="24"/>
      <c r="E77" s="24"/>
      <c r="F77" s="24"/>
      <c r="G77" s="25"/>
      <c r="H77" s="24"/>
      <c r="I77" s="20"/>
      <c r="J77" s="24"/>
      <c r="K77" s="19"/>
      <c r="L77" s="19"/>
      <c r="M77" s="21"/>
      <c r="N77" s="24"/>
      <c r="O77" s="23"/>
      <c r="P77" s="24"/>
      <c r="Q77" s="24"/>
      <c r="S77">
        <f t="shared" si="14"/>
        <v>1900</v>
      </c>
    </row>
    <row r="78" spans="1:19" x14ac:dyDescent="0.25">
      <c r="A78" s="38" t="str">
        <f t="shared" si="15"/>
        <v/>
      </c>
      <c r="B78" s="24"/>
      <c r="C78" s="24"/>
      <c r="D78" s="24"/>
      <c r="E78" s="24"/>
      <c r="F78" s="24"/>
      <c r="G78" s="25"/>
      <c r="H78" s="24"/>
      <c r="I78" s="20"/>
      <c r="J78" s="24"/>
      <c r="K78" s="19"/>
      <c r="L78" s="19"/>
      <c r="M78" s="21"/>
      <c r="N78" s="24"/>
      <c r="O78" s="23"/>
      <c r="P78" s="24"/>
      <c r="Q78" s="24"/>
      <c r="S78">
        <f t="shared" si="14"/>
        <v>1900</v>
      </c>
    </row>
    <row r="79" spans="1:19" x14ac:dyDescent="0.25">
      <c r="A79" s="38" t="str">
        <f t="shared" si="15"/>
        <v/>
      </c>
      <c r="B79" s="24"/>
      <c r="C79" s="24"/>
      <c r="D79" s="24"/>
      <c r="E79" s="24"/>
      <c r="F79" s="24"/>
      <c r="G79" s="25"/>
      <c r="H79" s="24"/>
      <c r="I79" s="20"/>
      <c r="J79" s="24"/>
      <c r="K79" s="19"/>
      <c r="L79" s="19"/>
      <c r="M79" s="21"/>
      <c r="N79" s="24"/>
      <c r="O79" s="23"/>
      <c r="P79" s="24"/>
      <c r="Q79" s="24"/>
      <c r="S79">
        <f t="shared" si="14"/>
        <v>1900</v>
      </c>
    </row>
    <row r="80" spans="1:19" x14ac:dyDescent="0.25">
      <c r="A80" s="38" t="str">
        <f t="shared" si="15"/>
        <v/>
      </c>
      <c r="B80" s="24"/>
      <c r="C80" s="24"/>
      <c r="D80" s="24"/>
      <c r="E80" s="24"/>
      <c r="F80" s="24"/>
      <c r="G80" s="25"/>
      <c r="H80" s="24"/>
      <c r="I80" s="20"/>
      <c r="J80" s="24"/>
      <c r="K80" s="19"/>
      <c r="L80" s="19"/>
      <c r="M80" s="21"/>
      <c r="N80" s="24"/>
      <c r="O80" s="23"/>
      <c r="P80" s="24"/>
      <c r="Q80" s="24"/>
      <c r="S80">
        <f t="shared" si="14"/>
        <v>1900</v>
      </c>
    </row>
    <row r="81" spans="1:19" x14ac:dyDescent="0.25">
      <c r="A81" s="38" t="str">
        <f t="shared" si="15"/>
        <v/>
      </c>
      <c r="B81" s="24"/>
      <c r="C81" s="24"/>
      <c r="D81" s="24"/>
      <c r="E81" s="24"/>
      <c r="F81" s="24"/>
      <c r="G81" s="25"/>
      <c r="H81" s="24"/>
      <c r="I81" s="20"/>
      <c r="J81" s="24"/>
      <c r="K81" s="19"/>
      <c r="L81" s="19"/>
      <c r="M81" s="21"/>
      <c r="N81" s="24"/>
      <c r="O81" s="23"/>
      <c r="P81" s="24"/>
      <c r="Q81" s="24"/>
      <c r="S81">
        <f t="shared" si="14"/>
        <v>1900</v>
      </c>
    </row>
    <row r="82" spans="1:19" x14ac:dyDescent="0.25">
      <c r="A82" s="38" t="str">
        <f t="shared" si="15"/>
        <v/>
      </c>
      <c r="B82" s="24"/>
      <c r="C82" s="24"/>
      <c r="D82" s="24"/>
      <c r="E82" s="24"/>
      <c r="F82" s="24"/>
      <c r="G82" s="25"/>
      <c r="H82" s="24"/>
      <c r="I82" s="20"/>
      <c r="J82" s="24"/>
      <c r="K82" s="19"/>
      <c r="L82" s="19"/>
      <c r="M82" s="21"/>
      <c r="N82" s="24"/>
      <c r="O82" s="23"/>
      <c r="P82" s="24"/>
      <c r="Q82" s="24"/>
      <c r="S82">
        <f t="shared" si="14"/>
        <v>1900</v>
      </c>
    </row>
    <row r="83" spans="1:19" x14ac:dyDescent="0.25">
      <c r="A83" s="38" t="str">
        <f t="shared" si="15"/>
        <v/>
      </c>
      <c r="B83" s="24"/>
      <c r="C83" s="24"/>
      <c r="D83" s="24"/>
      <c r="E83" s="24"/>
      <c r="F83" s="24"/>
      <c r="G83" s="25"/>
      <c r="H83" s="24"/>
      <c r="I83" s="20"/>
      <c r="J83" s="24"/>
      <c r="K83" s="19"/>
      <c r="L83" s="19"/>
      <c r="M83" s="21"/>
      <c r="N83" s="24"/>
      <c r="O83" s="23"/>
      <c r="P83" s="24"/>
      <c r="Q83" s="24"/>
      <c r="S83">
        <f t="shared" si="14"/>
        <v>1900</v>
      </c>
    </row>
    <row r="84" spans="1:19" x14ac:dyDescent="0.25">
      <c r="A84" s="38" t="str">
        <f t="shared" si="15"/>
        <v/>
      </c>
      <c r="B84" s="24"/>
      <c r="C84" s="24"/>
      <c r="D84" s="24"/>
      <c r="E84" s="24"/>
      <c r="F84" s="24"/>
      <c r="G84" s="25"/>
      <c r="H84" s="24"/>
      <c r="I84" s="20"/>
      <c r="J84" s="24"/>
      <c r="K84" s="19"/>
      <c r="L84" s="19"/>
      <c r="M84" s="21"/>
      <c r="N84" s="24"/>
      <c r="O84" s="23"/>
      <c r="P84" s="24"/>
      <c r="Q84" s="24"/>
      <c r="S84">
        <f t="shared" si="14"/>
        <v>1900</v>
      </c>
    </row>
    <row r="85" spans="1:19" x14ac:dyDescent="0.25">
      <c r="A85" s="38" t="str">
        <f t="shared" si="15"/>
        <v/>
      </c>
      <c r="B85" s="24"/>
      <c r="C85" s="24"/>
      <c r="D85" s="24"/>
      <c r="E85" s="24"/>
      <c r="F85" s="24"/>
      <c r="G85" s="25"/>
      <c r="H85" s="24"/>
      <c r="I85" s="20"/>
      <c r="J85" s="24"/>
      <c r="K85" s="19"/>
      <c r="L85" s="19"/>
      <c r="M85" s="21"/>
      <c r="N85" s="24"/>
      <c r="O85" s="23"/>
      <c r="P85" s="24"/>
      <c r="Q85" s="24"/>
      <c r="S85">
        <f t="shared" si="14"/>
        <v>1900</v>
      </c>
    </row>
    <row r="86" spans="1:19" x14ac:dyDescent="0.25">
      <c r="A86" s="38" t="str">
        <f t="shared" si="15"/>
        <v/>
      </c>
      <c r="B86" s="24"/>
      <c r="C86" s="24"/>
      <c r="D86" s="24"/>
      <c r="E86" s="24"/>
      <c r="F86" s="24"/>
      <c r="G86" s="25"/>
      <c r="H86" s="24"/>
      <c r="I86" s="20"/>
      <c r="J86" s="24"/>
      <c r="K86" s="19"/>
      <c r="L86" s="19"/>
      <c r="M86" s="21"/>
      <c r="N86" s="24"/>
      <c r="O86" s="23"/>
      <c r="P86" s="24"/>
      <c r="Q86" s="24"/>
      <c r="S86">
        <f t="shared" si="14"/>
        <v>1900</v>
      </c>
    </row>
    <row r="87" spans="1:19" x14ac:dyDescent="0.25">
      <c r="A87" s="38" t="str">
        <f t="shared" si="15"/>
        <v/>
      </c>
      <c r="B87" s="24"/>
      <c r="C87" s="24"/>
      <c r="D87" s="24"/>
      <c r="E87" s="24"/>
      <c r="F87" s="24"/>
      <c r="G87" s="25"/>
      <c r="H87" s="24"/>
      <c r="I87" s="20"/>
      <c r="J87" s="24"/>
      <c r="K87" s="19"/>
      <c r="L87" s="19"/>
      <c r="M87" s="21"/>
      <c r="N87" s="24"/>
      <c r="O87" s="23"/>
      <c r="P87" s="24"/>
      <c r="Q87" s="24"/>
      <c r="S87">
        <f t="shared" si="14"/>
        <v>1900</v>
      </c>
    </row>
    <row r="88" spans="1:19" x14ac:dyDescent="0.25">
      <c r="A88" s="38" t="str">
        <f t="shared" si="15"/>
        <v/>
      </c>
      <c r="B88" s="24"/>
      <c r="C88" s="24"/>
      <c r="D88" s="24"/>
      <c r="E88" s="24"/>
      <c r="F88" s="24"/>
      <c r="G88" s="25"/>
      <c r="H88" s="24"/>
      <c r="I88" s="20"/>
      <c r="J88" s="24"/>
      <c r="K88" s="19"/>
      <c r="L88" s="19"/>
      <c r="M88" s="21"/>
      <c r="N88" s="24"/>
      <c r="O88" s="23"/>
      <c r="P88" s="24"/>
      <c r="Q88" s="24"/>
      <c r="S88">
        <f t="shared" si="14"/>
        <v>1900</v>
      </c>
    </row>
    <row r="89" spans="1:19" x14ac:dyDescent="0.25">
      <c r="A89" s="38" t="str">
        <f t="shared" si="15"/>
        <v/>
      </c>
      <c r="B89" s="24"/>
      <c r="C89" s="24"/>
      <c r="D89" s="24"/>
      <c r="E89" s="24"/>
      <c r="F89" s="24"/>
      <c r="G89" s="25"/>
      <c r="H89" s="24"/>
      <c r="I89" s="20"/>
      <c r="J89" s="24"/>
      <c r="K89" s="19"/>
      <c r="L89" s="19"/>
      <c r="M89" s="21"/>
      <c r="N89" s="24"/>
      <c r="O89" s="23"/>
      <c r="P89" s="24"/>
      <c r="Q89" s="24"/>
      <c r="S89">
        <f t="shared" si="14"/>
        <v>1900</v>
      </c>
    </row>
    <row r="90" spans="1:19" x14ac:dyDescent="0.25">
      <c r="A90" s="38" t="str">
        <f t="shared" si="15"/>
        <v/>
      </c>
      <c r="B90" s="24"/>
      <c r="C90" s="24"/>
      <c r="D90" s="24"/>
      <c r="E90" s="24"/>
      <c r="F90" s="24"/>
      <c r="G90" s="25"/>
      <c r="H90" s="24"/>
      <c r="I90" s="20"/>
      <c r="J90" s="24"/>
      <c r="K90" s="19"/>
      <c r="L90" s="19"/>
      <c r="M90" s="21"/>
      <c r="N90" s="24"/>
      <c r="O90" s="23"/>
      <c r="P90" s="24"/>
      <c r="Q90" s="24"/>
      <c r="S90">
        <f t="shared" si="14"/>
        <v>1900</v>
      </c>
    </row>
    <row r="91" spans="1:19" x14ac:dyDescent="0.25">
      <c r="A91" s="38" t="str">
        <f t="shared" si="15"/>
        <v/>
      </c>
      <c r="B91" s="24"/>
      <c r="C91" s="24"/>
      <c r="D91" s="24"/>
      <c r="E91" s="24"/>
      <c r="F91" s="24"/>
      <c r="G91" s="25"/>
      <c r="H91" s="24"/>
      <c r="I91" s="20"/>
      <c r="J91" s="24"/>
      <c r="K91" s="19"/>
      <c r="L91" s="19"/>
      <c r="M91" s="21"/>
      <c r="N91" s="24"/>
      <c r="O91" s="23"/>
      <c r="P91" s="24"/>
      <c r="Q91" s="24"/>
      <c r="S91">
        <f t="shared" si="14"/>
        <v>1900</v>
      </c>
    </row>
    <row r="92" spans="1:19" x14ac:dyDescent="0.25">
      <c r="A92" s="38" t="str">
        <f t="shared" si="15"/>
        <v/>
      </c>
      <c r="B92" s="24"/>
      <c r="C92" s="24"/>
      <c r="D92" s="24"/>
      <c r="E92" s="24"/>
      <c r="F92" s="24"/>
      <c r="G92" s="25"/>
      <c r="H92" s="24"/>
      <c r="I92" s="24"/>
      <c r="J92" s="24"/>
      <c r="K92" s="19"/>
      <c r="L92" s="19"/>
      <c r="M92" s="21"/>
      <c r="N92" s="24"/>
      <c r="O92" s="23"/>
      <c r="P92" s="24"/>
      <c r="Q92" s="24"/>
      <c r="S92">
        <f t="shared" si="14"/>
        <v>1900</v>
      </c>
    </row>
    <row r="93" spans="1:19" x14ac:dyDescent="0.25">
      <c r="A93" s="38" t="str">
        <f t="shared" si="15"/>
        <v/>
      </c>
      <c r="B93" s="24"/>
      <c r="C93" s="24"/>
      <c r="D93" s="24"/>
      <c r="E93" s="24"/>
      <c r="F93" s="24"/>
      <c r="G93" s="25"/>
      <c r="H93" s="24"/>
      <c r="I93" s="24"/>
      <c r="J93" s="24"/>
      <c r="K93" s="19"/>
      <c r="L93" s="19"/>
      <c r="M93" s="21"/>
      <c r="N93" s="24"/>
      <c r="O93" s="23"/>
      <c r="P93" s="24"/>
      <c r="Q93" s="24"/>
      <c r="S93">
        <f t="shared" si="14"/>
        <v>1900</v>
      </c>
    </row>
    <row r="94" spans="1:19" x14ac:dyDescent="0.25">
      <c r="A94" s="38" t="str">
        <f t="shared" si="15"/>
        <v/>
      </c>
      <c r="B94" s="24"/>
      <c r="C94" s="24"/>
      <c r="D94" s="24"/>
      <c r="E94" s="24"/>
      <c r="F94" s="24"/>
      <c r="G94" s="25"/>
      <c r="H94" s="24"/>
      <c r="I94" s="24"/>
      <c r="J94" s="24"/>
      <c r="K94" s="19"/>
      <c r="L94" s="19"/>
      <c r="M94" s="21"/>
      <c r="N94" s="24"/>
      <c r="O94" s="23"/>
      <c r="P94" s="24"/>
      <c r="Q94" s="24"/>
      <c r="S94">
        <f t="shared" si="14"/>
        <v>1900</v>
      </c>
    </row>
    <row r="95" spans="1:19" x14ac:dyDescent="0.25">
      <c r="A95" s="38" t="str">
        <f t="shared" si="15"/>
        <v/>
      </c>
      <c r="B95" s="24"/>
      <c r="C95" s="24"/>
      <c r="D95" s="24"/>
      <c r="E95" s="24"/>
      <c r="F95" s="24"/>
      <c r="G95" s="25"/>
      <c r="H95" s="24"/>
      <c r="I95" s="24"/>
      <c r="J95" s="24"/>
      <c r="K95" s="19"/>
      <c r="L95" s="19"/>
      <c r="M95" s="21"/>
      <c r="N95" s="24"/>
      <c r="O95" s="23"/>
      <c r="P95" s="24"/>
      <c r="Q95" s="24"/>
      <c r="S95">
        <f t="shared" si="14"/>
        <v>1900</v>
      </c>
    </row>
    <row r="96" spans="1:19" x14ac:dyDescent="0.25">
      <c r="A96" s="38" t="str">
        <f t="shared" si="15"/>
        <v/>
      </c>
      <c r="B96" s="24"/>
      <c r="C96" s="24"/>
      <c r="D96" s="24"/>
      <c r="E96" s="24"/>
      <c r="F96" s="24"/>
      <c r="G96" s="25"/>
      <c r="H96" s="24"/>
      <c r="I96" s="24"/>
      <c r="J96" s="24"/>
      <c r="K96" s="19"/>
      <c r="L96" s="19"/>
      <c r="M96" s="21"/>
      <c r="N96" s="24"/>
      <c r="O96" s="23"/>
      <c r="P96" s="24"/>
      <c r="Q96" s="24"/>
      <c r="S96">
        <f t="shared" si="14"/>
        <v>1900</v>
      </c>
    </row>
    <row r="97" spans="1:19" x14ac:dyDescent="0.25">
      <c r="A97" s="38" t="str">
        <f t="shared" si="15"/>
        <v/>
      </c>
      <c r="B97" s="24"/>
      <c r="C97" s="24"/>
      <c r="D97" s="24"/>
      <c r="E97" s="24"/>
      <c r="F97" s="24"/>
      <c r="G97" s="25"/>
      <c r="H97" s="24"/>
      <c r="I97" s="24"/>
      <c r="J97" s="24"/>
      <c r="K97" s="19"/>
      <c r="L97" s="19"/>
      <c r="M97" s="21"/>
      <c r="N97" s="24"/>
      <c r="O97" s="23"/>
      <c r="P97" s="24"/>
      <c r="Q97" s="24"/>
      <c r="S97">
        <f t="shared" si="14"/>
        <v>1900</v>
      </c>
    </row>
    <row r="98" spans="1:19" x14ac:dyDescent="0.25">
      <c r="A98" s="38" t="str">
        <f t="shared" si="15"/>
        <v/>
      </c>
      <c r="B98" s="24"/>
      <c r="C98" s="24"/>
      <c r="D98" s="24"/>
      <c r="E98" s="24"/>
      <c r="F98" s="24"/>
      <c r="G98" s="25"/>
      <c r="H98" s="24"/>
      <c r="I98" s="24"/>
      <c r="J98" s="24"/>
      <c r="K98" s="19"/>
      <c r="L98" s="19"/>
      <c r="M98" s="21"/>
      <c r="N98" s="24"/>
      <c r="O98" s="23"/>
      <c r="P98" s="24"/>
      <c r="Q98" s="24"/>
      <c r="S98">
        <f t="shared" si="14"/>
        <v>1900</v>
      </c>
    </row>
    <row r="99" spans="1:19" x14ac:dyDescent="0.25">
      <c r="A99" s="38" t="str">
        <f t="shared" si="15"/>
        <v/>
      </c>
      <c r="B99" s="24"/>
      <c r="C99" s="24"/>
      <c r="D99" s="24"/>
      <c r="E99" s="24"/>
      <c r="F99" s="24"/>
      <c r="G99" s="25"/>
      <c r="H99" s="24"/>
      <c r="I99" s="24"/>
      <c r="J99" s="24"/>
      <c r="K99" s="19"/>
      <c r="L99" s="19"/>
      <c r="M99" s="21"/>
      <c r="N99" s="24"/>
      <c r="O99" s="23"/>
      <c r="P99" s="24"/>
      <c r="Q99" s="24"/>
      <c r="S99">
        <f t="shared" si="14"/>
        <v>1900</v>
      </c>
    </row>
    <row r="100" spans="1:19" x14ac:dyDescent="0.25">
      <c r="A100" s="38" t="str">
        <f t="shared" si="15"/>
        <v/>
      </c>
      <c r="B100" s="24"/>
      <c r="C100" s="24"/>
      <c r="D100" s="24"/>
      <c r="E100" s="24"/>
      <c r="F100" s="24"/>
      <c r="G100" s="25"/>
      <c r="H100" s="24"/>
      <c r="I100" s="24"/>
      <c r="J100" s="24"/>
      <c r="K100" s="19"/>
      <c r="L100" s="19"/>
      <c r="M100" s="21"/>
      <c r="N100" s="24"/>
      <c r="O100" s="23"/>
      <c r="P100" s="24"/>
      <c r="Q100" s="24"/>
      <c r="S100">
        <f t="shared" si="14"/>
        <v>1900</v>
      </c>
    </row>
    <row r="101" spans="1:19" x14ac:dyDescent="0.25">
      <c r="A101" s="38" t="str">
        <f t="shared" si="15"/>
        <v/>
      </c>
      <c r="B101" s="24"/>
      <c r="C101" s="24"/>
      <c r="D101" s="24"/>
      <c r="E101" s="24"/>
      <c r="F101" s="24"/>
      <c r="G101" s="25"/>
      <c r="H101" s="24"/>
      <c r="I101" s="24"/>
      <c r="J101" s="24"/>
      <c r="K101" s="19"/>
      <c r="L101" s="19"/>
      <c r="M101" s="21"/>
      <c r="N101" s="24"/>
      <c r="O101" s="23"/>
      <c r="P101" s="24"/>
      <c r="Q101" s="24"/>
      <c r="S101">
        <f t="shared" si="14"/>
        <v>1900</v>
      </c>
    </row>
    <row r="102" spans="1:19" x14ac:dyDescent="0.25">
      <c r="A102" s="38" t="str">
        <f t="shared" si="15"/>
        <v/>
      </c>
      <c r="B102" s="24"/>
      <c r="C102" s="24"/>
      <c r="D102" s="24"/>
      <c r="E102" s="24"/>
      <c r="F102" s="24"/>
      <c r="G102" s="25"/>
      <c r="H102" s="24"/>
      <c r="I102" s="24"/>
      <c r="J102" s="24"/>
      <c r="K102" s="19"/>
      <c r="L102" s="19"/>
      <c r="M102" s="21"/>
      <c r="N102" s="24"/>
      <c r="O102" s="23"/>
      <c r="P102" s="24"/>
      <c r="Q102" s="24"/>
      <c r="S102">
        <f t="shared" si="14"/>
        <v>1900</v>
      </c>
    </row>
    <row r="103" spans="1:19" x14ac:dyDescent="0.25">
      <c r="A103" s="38" t="str">
        <f t="shared" si="15"/>
        <v/>
      </c>
      <c r="B103" s="24"/>
      <c r="C103" s="24"/>
      <c r="D103" s="24"/>
      <c r="E103" s="24"/>
      <c r="F103" s="24"/>
      <c r="G103" s="25"/>
      <c r="H103" s="24"/>
      <c r="I103" s="24"/>
      <c r="J103" s="24"/>
      <c r="K103" s="19"/>
      <c r="L103" s="19"/>
      <c r="M103" s="21"/>
      <c r="N103" s="24"/>
      <c r="O103" s="23"/>
      <c r="P103" s="24"/>
      <c r="Q103" s="24"/>
      <c r="S103">
        <f t="shared" si="14"/>
        <v>1900</v>
      </c>
    </row>
    <row r="104" spans="1:19" x14ac:dyDescent="0.25">
      <c r="A104" s="38" t="str">
        <f t="shared" si="15"/>
        <v/>
      </c>
      <c r="B104" s="24"/>
      <c r="C104" s="24"/>
      <c r="D104" s="24"/>
      <c r="E104" s="24"/>
      <c r="F104" s="24"/>
      <c r="G104" s="25"/>
      <c r="H104" s="24"/>
      <c r="I104" s="24"/>
      <c r="J104" s="24"/>
      <c r="K104" s="19"/>
      <c r="L104" s="19"/>
      <c r="M104" s="21"/>
      <c r="N104" s="24"/>
      <c r="O104" s="23"/>
      <c r="P104" s="24"/>
      <c r="Q104" s="24"/>
      <c r="S104">
        <f t="shared" si="14"/>
        <v>1900</v>
      </c>
    </row>
    <row r="105" spans="1:19" x14ac:dyDescent="0.25">
      <c r="A105" s="38" t="str">
        <f t="shared" si="15"/>
        <v/>
      </c>
      <c r="B105" s="24"/>
      <c r="C105" s="24"/>
      <c r="D105" s="24"/>
      <c r="E105" s="24"/>
      <c r="F105" s="24"/>
      <c r="G105" s="25"/>
      <c r="H105" s="24"/>
      <c r="I105" s="24"/>
      <c r="J105" s="24"/>
      <c r="K105" s="19"/>
      <c r="L105" s="19"/>
      <c r="M105" s="21"/>
      <c r="N105" s="24"/>
      <c r="O105" s="23"/>
      <c r="P105" s="24"/>
      <c r="Q105" s="24"/>
      <c r="S105">
        <f t="shared" si="14"/>
        <v>1900</v>
      </c>
    </row>
    <row r="106" spans="1:19" x14ac:dyDescent="0.25">
      <c r="A106" s="38" t="str">
        <f t="shared" si="15"/>
        <v/>
      </c>
      <c r="B106" s="24"/>
      <c r="C106" s="24"/>
      <c r="D106" s="24"/>
      <c r="E106" s="24"/>
      <c r="F106" s="24"/>
      <c r="G106" s="25"/>
      <c r="H106" s="24"/>
      <c r="I106" s="24"/>
      <c r="J106" s="24"/>
      <c r="K106" s="19"/>
      <c r="L106" s="19"/>
      <c r="M106" s="21"/>
      <c r="N106" s="24"/>
      <c r="O106" s="23"/>
      <c r="P106" s="24"/>
      <c r="Q106" s="24"/>
      <c r="S106">
        <f t="shared" si="14"/>
        <v>1900</v>
      </c>
    </row>
    <row r="107" spans="1:19" x14ac:dyDescent="0.25">
      <c r="A107" s="38" t="str">
        <f t="shared" si="15"/>
        <v/>
      </c>
      <c r="B107" s="24"/>
      <c r="C107" s="24"/>
      <c r="D107" s="24"/>
      <c r="E107" s="24"/>
      <c r="F107" s="24"/>
      <c r="G107" s="25"/>
      <c r="H107" s="24"/>
      <c r="I107" s="24"/>
      <c r="J107" s="24"/>
      <c r="K107" s="19"/>
      <c r="L107" s="19"/>
      <c r="M107" s="21"/>
      <c r="N107" s="24"/>
      <c r="O107" s="23"/>
      <c r="P107" s="24"/>
      <c r="Q107" s="24"/>
      <c r="S107">
        <f t="shared" si="14"/>
        <v>1900</v>
      </c>
    </row>
    <row r="108" spans="1:19" x14ac:dyDescent="0.25">
      <c r="A108" s="38" t="str">
        <f t="shared" si="15"/>
        <v/>
      </c>
      <c r="B108" s="24"/>
      <c r="C108" s="24"/>
      <c r="D108" s="24"/>
      <c r="E108" s="24"/>
      <c r="F108" s="24"/>
      <c r="G108" s="25"/>
      <c r="H108" s="24"/>
      <c r="I108" s="24"/>
      <c r="J108" s="24"/>
      <c r="K108" s="19"/>
      <c r="L108" s="19"/>
      <c r="M108" s="21"/>
      <c r="N108" s="24"/>
      <c r="O108" s="23"/>
      <c r="P108" s="24"/>
      <c r="Q108" s="24"/>
      <c r="S108">
        <f t="shared" si="14"/>
        <v>1900</v>
      </c>
    </row>
    <row r="109" spans="1:19" x14ac:dyDescent="0.25">
      <c r="A109" s="38" t="str">
        <f t="shared" si="15"/>
        <v/>
      </c>
      <c r="B109" s="24"/>
      <c r="C109" s="24"/>
      <c r="D109" s="24"/>
      <c r="E109" s="24"/>
      <c r="F109" s="24"/>
      <c r="G109" s="25"/>
      <c r="H109" s="24"/>
      <c r="I109" s="24"/>
      <c r="J109" s="24"/>
      <c r="K109" s="19"/>
      <c r="L109" s="19"/>
      <c r="M109" s="21"/>
      <c r="N109" s="24"/>
      <c r="O109" s="23"/>
      <c r="P109" s="24"/>
      <c r="Q109" s="24"/>
      <c r="S109">
        <f t="shared" si="14"/>
        <v>1900</v>
      </c>
    </row>
    <row r="110" spans="1:19" x14ac:dyDescent="0.25">
      <c r="A110" s="38" t="str">
        <f t="shared" si="15"/>
        <v/>
      </c>
      <c r="B110" s="24"/>
      <c r="C110" s="24"/>
      <c r="D110" s="24"/>
      <c r="E110" s="24"/>
      <c r="F110" s="24"/>
      <c r="G110" s="25"/>
      <c r="H110" s="24"/>
      <c r="I110" s="24"/>
      <c r="J110" s="24"/>
      <c r="K110" s="19"/>
      <c r="L110" s="19"/>
      <c r="M110" s="21"/>
      <c r="N110" s="24"/>
      <c r="O110" s="23"/>
      <c r="P110" s="24"/>
      <c r="Q110" s="24"/>
      <c r="S110">
        <f t="shared" si="14"/>
        <v>1900</v>
      </c>
    </row>
    <row r="111" spans="1:19" x14ac:dyDescent="0.25">
      <c r="A111" s="38" t="str">
        <f t="shared" si="15"/>
        <v/>
      </c>
      <c r="B111" s="24"/>
      <c r="C111" s="24"/>
      <c r="D111" s="24"/>
      <c r="E111" s="24"/>
      <c r="F111" s="24"/>
      <c r="G111" s="25"/>
      <c r="H111" s="24"/>
      <c r="I111" s="24"/>
      <c r="J111" s="24"/>
      <c r="K111" s="19"/>
      <c r="L111" s="19"/>
      <c r="M111" s="21"/>
      <c r="N111" s="24"/>
      <c r="O111" s="23"/>
      <c r="P111" s="24"/>
      <c r="Q111" s="24"/>
      <c r="S111">
        <f t="shared" si="14"/>
        <v>1900</v>
      </c>
    </row>
    <row r="112" spans="1:19" x14ac:dyDescent="0.25">
      <c r="A112" s="38" t="str">
        <f t="shared" si="15"/>
        <v/>
      </c>
      <c r="B112" s="24"/>
      <c r="C112" s="24"/>
      <c r="D112" s="24"/>
      <c r="E112" s="24"/>
      <c r="F112" s="24"/>
      <c r="G112" s="25"/>
      <c r="H112" s="24"/>
      <c r="I112" s="24"/>
      <c r="J112" s="24"/>
      <c r="K112" s="19"/>
      <c r="L112" s="19"/>
      <c r="M112" s="21"/>
      <c r="N112" s="24"/>
      <c r="O112" s="23"/>
      <c r="P112" s="24"/>
      <c r="Q112" s="24"/>
      <c r="S112">
        <f t="shared" si="14"/>
        <v>1900</v>
      </c>
    </row>
    <row r="113" spans="1:19" x14ac:dyDescent="0.25">
      <c r="A113" s="38" t="str">
        <f t="shared" si="15"/>
        <v/>
      </c>
      <c r="B113" s="24"/>
      <c r="C113" s="24"/>
      <c r="D113" s="24"/>
      <c r="E113" s="24"/>
      <c r="F113" s="24"/>
      <c r="G113" s="25"/>
      <c r="H113" s="24"/>
      <c r="I113" s="24"/>
      <c r="J113" s="24"/>
      <c r="K113" s="19"/>
      <c r="L113" s="19"/>
      <c r="M113" s="21"/>
      <c r="N113" s="24"/>
      <c r="O113" s="23"/>
      <c r="P113" s="24"/>
      <c r="Q113" s="24"/>
      <c r="S113">
        <f t="shared" si="14"/>
        <v>1900</v>
      </c>
    </row>
    <row r="114" spans="1:19" x14ac:dyDescent="0.25">
      <c r="A114" s="38" t="str">
        <f t="shared" si="15"/>
        <v/>
      </c>
      <c r="B114" s="24"/>
      <c r="C114" s="24"/>
      <c r="D114" s="24"/>
      <c r="E114" s="24"/>
      <c r="F114" s="24"/>
      <c r="G114" s="25"/>
      <c r="H114" s="24"/>
      <c r="I114" s="24"/>
      <c r="J114" s="24"/>
      <c r="K114" s="19"/>
      <c r="L114" s="19"/>
      <c r="M114" s="21"/>
      <c r="N114" s="24"/>
      <c r="O114" s="23"/>
      <c r="P114" s="24"/>
      <c r="Q114" s="24"/>
      <c r="S114">
        <f t="shared" si="14"/>
        <v>1900</v>
      </c>
    </row>
    <row r="115" spans="1:19" x14ac:dyDescent="0.25">
      <c r="A115" s="38" t="str">
        <f t="shared" si="15"/>
        <v/>
      </c>
      <c r="B115" s="24"/>
      <c r="C115" s="24"/>
      <c r="D115" s="24"/>
      <c r="E115" s="24"/>
      <c r="F115" s="24"/>
      <c r="G115" s="25"/>
      <c r="H115" s="24"/>
      <c r="I115" s="24"/>
      <c r="J115" s="24"/>
      <c r="K115" s="19"/>
      <c r="L115" s="19"/>
      <c r="M115" s="21"/>
      <c r="N115" s="24"/>
      <c r="O115" s="23"/>
      <c r="P115" s="24"/>
      <c r="Q115" s="24"/>
      <c r="S115">
        <f t="shared" si="14"/>
        <v>1900</v>
      </c>
    </row>
    <row r="116" spans="1:19" x14ac:dyDescent="0.25">
      <c r="A116" s="38" t="str">
        <f t="shared" si="15"/>
        <v/>
      </c>
      <c r="B116" s="24"/>
      <c r="C116" s="24"/>
      <c r="D116" s="24"/>
      <c r="E116" s="24"/>
      <c r="F116" s="24"/>
      <c r="G116" s="25"/>
      <c r="H116" s="24"/>
      <c r="I116" s="24"/>
      <c r="J116" s="24"/>
      <c r="K116" s="19"/>
      <c r="L116" s="19"/>
      <c r="M116" s="21"/>
      <c r="N116" s="24"/>
      <c r="O116" s="23"/>
      <c r="P116" s="24"/>
      <c r="Q116" s="24"/>
      <c r="S116">
        <f t="shared" si="14"/>
        <v>1900</v>
      </c>
    </row>
    <row r="117" spans="1:19" x14ac:dyDescent="0.25">
      <c r="A117" s="38" t="str">
        <f t="shared" si="15"/>
        <v/>
      </c>
      <c r="B117" s="24"/>
      <c r="C117" s="24"/>
      <c r="D117" s="24"/>
      <c r="E117" s="24"/>
      <c r="F117" s="24"/>
      <c r="G117" s="25"/>
      <c r="H117" s="24"/>
      <c r="I117" s="24"/>
      <c r="J117" s="24"/>
      <c r="K117" s="19"/>
      <c r="L117" s="19"/>
      <c r="M117" s="21"/>
      <c r="N117" s="24"/>
      <c r="O117" s="23"/>
      <c r="P117" s="24"/>
      <c r="Q117" s="24"/>
      <c r="S117">
        <f t="shared" si="14"/>
        <v>1900</v>
      </c>
    </row>
    <row r="118" spans="1:19" x14ac:dyDescent="0.25">
      <c r="A118" s="38" t="str">
        <f t="shared" si="15"/>
        <v/>
      </c>
      <c r="B118" s="24"/>
      <c r="C118" s="24"/>
      <c r="D118" s="24"/>
      <c r="E118" s="24"/>
      <c r="F118" s="24"/>
      <c r="G118" s="25"/>
      <c r="H118" s="24"/>
      <c r="I118" s="24"/>
      <c r="J118" s="24"/>
      <c r="K118" s="19"/>
      <c r="L118" s="19"/>
      <c r="M118" s="21"/>
      <c r="N118" s="24"/>
      <c r="O118" s="23"/>
      <c r="P118" s="24"/>
      <c r="Q118" s="24"/>
      <c r="S118">
        <f t="shared" si="14"/>
        <v>1900</v>
      </c>
    </row>
    <row r="119" spans="1:19" x14ac:dyDescent="0.25">
      <c r="A119" s="38" t="str">
        <f t="shared" si="15"/>
        <v/>
      </c>
      <c r="B119" s="24"/>
      <c r="C119" s="24"/>
      <c r="D119" s="24"/>
      <c r="E119" s="24"/>
      <c r="F119" s="24"/>
      <c r="G119" s="25"/>
      <c r="H119" s="24"/>
      <c r="I119" s="24"/>
      <c r="J119" s="24"/>
      <c r="K119" s="19"/>
      <c r="L119" s="19"/>
      <c r="M119" s="21"/>
      <c r="N119" s="24"/>
      <c r="O119" s="23"/>
      <c r="P119" s="24"/>
      <c r="Q119" s="24"/>
      <c r="S119">
        <f t="shared" si="14"/>
        <v>1900</v>
      </c>
    </row>
    <row r="120" spans="1:19" x14ac:dyDescent="0.25">
      <c r="A120" s="38" t="str">
        <f t="shared" si="15"/>
        <v/>
      </c>
      <c r="B120" s="24"/>
      <c r="C120" s="24"/>
      <c r="D120" s="24"/>
      <c r="E120" s="24"/>
      <c r="F120" s="24"/>
      <c r="G120" s="25"/>
      <c r="H120" s="24"/>
      <c r="I120" s="24"/>
      <c r="J120" s="24"/>
      <c r="K120" s="19"/>
      <c r="L120" s="19"/>
      <c r="M120" s="21"/>
      <c r="N120" s="24"/>
      <c r="O120" s="23"/>
      <c r="P120" s="24"/>
      <c r="Q120" s="24"/>
      <c r="S120">
        <f t="shared" si="14"/>
        <v>1900</v>
      </c>
    </row>
    <row r="121" spans="1:19" x14ac:dyDescent="0.25">
      <c r="A121" s="38" t="str">
        <f t="shared" si="15"/>
        <v/>
      </c>
      <c r="B121" s="24"/>
      <c r="C121" s="24"/>
      <c r="D121" s="24"/>
      <c r="E121" s="24"/>
      <c r="F121" s="24"/>
      <c r="G121" s="25"/>
      <c r="H121" s="24"/>
      <c r="I121" s="24"/>
      <c r="J121" s="24"/>
      <c r="K121" s="19"/>
      <c r="L121" s="19"/>
      <c r="M121" s="21"/>
      <c r="N121" s="24"/>
      <c r="O121" s="23"/>
      <c r="P121" s="24"/>
      <c r="Q121" s="24"/>
      <c r="S121">
        <f t="shared" si="14"/>
        <v>1900</v>
      </c>
    </row>
    <row r="122" spans="1:19" x14ac:dyDescent="0.25">
      <c r="A122" s="38" t="str">
        <f t="shared" si="15"/>
        <v/>
      </c>
      <c r="B122" s="24"/>
      <c r="C122" s="24"/>
      <c r="D122" s="24"/>
      <c r="E122" s="24"/>
      <c r="F122" s="24"/>
      <c r="G122" s="25"/>
      <c r="H122" s="24"/>
      <c r="I122" s="24"/>
      <c r="J122" s="24"/>
      <c r="K122" s="19"/>
      <c r="L122" s="19"/>
      <c r="M122" s="21"/>
      <c r="N122" s="24"/>
      <c r="O122" s="23"/>
      <c r="P122" s="24"/>
      <c r="Q122" s="24"/>
      <c r="S122">
        <f t="shared" si="14"/>
        <v>1900</v>
      </c>
    </row>
    <row r="123" spans="1:19" x14ac:dyDescent="0.25">
      <c r="A123" s="38" t="str">
        <f t="shared" si="15"/>
        <v/>
      </c>
      <c r="B123" s="24"/>
      <c r="C123" s="24"/>
      <c r="D123" s="24"/>
      <c r="E123" s="24"/>
      <c r="F123" s="24"/>
      <c r="G123" s="25"/>
      <c r="H123" s="24"/>
      <c r="I123" s="24"/>
      <c r="J123" s="24"/>
      <c r="K123" s="19"/>
      <c r="L123" s="19"/>
      <c r="M123" s="21"/>
      <c r="N123" s="24"/>
      <c r="O123" s="23"/>
      <c r="P123" s="24"/>
      <c r="Q123" s="24"/>
      <c r="S123">
        <f t="shared" si="14"/>
        <v>1900</v>
      </c>
    </row>
    <row r="124" spans="1:19" x14ac:dyDescent="0.25">
      <c r="A124" s="38" t="str">
        <f t="shared" si="15"/>
        <v/>
      </c>
      <c r="B124" s="24"/>
      <c r="C124" s="24"/>
      <c r="D124" s="24"/>
      <c r="E124" s="24"/>
      <c r="F124" s="24"/>
      <c r="G124" s="25"/>
      <c r="H124" s="24"/>
      <c r="I124" s="24"/>
      <c r="J124" s="24"/>
      <c r="K124" s="19"/>
      <c r="L124" s="19"/>
      <c r="M124" s="21"/>
      <c r="N124" s="24"/>
      <c r="O124" s="23"/>
      <c r="P124" s="24"/>
      <c r="Q124" s="24"/>
      <c r="S124">
        <f t="shared" si="14"/>
        <v>1900</v>
      </c>
    </row>
    <row r="125" spans="1:19" x14ac:dyDescent="0.25">
      <c r="A125" s="38" t="str">
        <f t="shared" si="15"/>
        <v/>
      </c>
      <c r="B125" s="24"/>
      <c r="C125" s="24"/>
      <c r="D125" s="24"/>
      <c r="E125" s="24"/>
      <c r="F125" s="24"/>
      <c r="G125" s="25"/>
      <c r="H125" s="24"/>
      <c r="I125" s="24"/>
      <c r="J125" s="24"/>
      <c r="K125" s="19"/>
      <c r="L125" s="19"/>
      <c r="M125" s="21"/>
      <c r="N125" s="24"/>
      <c r="O125" s="23"/>
      <c r="P125" s="24"/>
      <c r="Q125" s="24"/>
      <c r="S125">
        <f t="shared" si="14"/>
        <v>1900</v>
      </c>
    </row>
    <row r="126" spans="1:19" x14ac:dyDescent="0.25">
      <c r="A126" s="38" t="str">
        <f t="shared" si="15"/>
        <v/>
      </c>
      <c r="B126" s="24"/>
      <c r="C126" s="24"/>
      <c r="D126" s="24"/>
      <c r="E126" s="24"/>
      <c r="F126" s="24"/>
      <c r="G126" s="25"/>
      <c r="H126" s="24"/>
      <c r="I126" s="24"/>
      <c r="J126" s="24"/>
      <c r="K126" s="19"/>
      <c r="L126" s="19"/>
      <c r="M126" s="21"/>
      <c r="N126" s="24"/>
      <c r="O126" s="23"/>
      <c r="P126" s="24"/>
      <c r="Q126" s="24"/>
      <c r="S126">
        <f t="shared" si="14"/>
        <v>1900</v>
      </c>
    </row>
    <row r="127" spans="1:19" x14ac:dyDescent="0.25">
      <c r="A127" s="38" t="str">
        <f t="shared" si="15"/>
        <v/>
      </c>
      <c r="B127" s="24"/>
      <c r="C127" s="24"/>
      <c r="D127" s="24"/>
      <c r="E127" s="24"/>
      <c r="F127" s="24"/>
      <c r="G127" s="25"/>
      <c r="H127" s="24"/>
      <c r="I127" s="24"/>
      <c r="J127" s="24"/>
      <c r="K127" s="19"/>
      <c r="L127" s="19"/>
      <c r="M127" s="21"/>
      <c r="N127" s="24"/>
      <c r="O127" s="23"/>
      <c r="P127" s="24"/>
      <c r="Q127" s="24"/>
      <c r="S127">
        <f t="shared" si="14"/>
        <v>1900</v>
      </c>
    </row>
    <row r="128" spans="1:19" x14ac:dyDescent="0.25">
      <c r="A128" s="38" t="str">
        <f t="shared" si="15"/>
        <v/>
      </c>
      <c r="B128" s="24"/>
      <c r="C128" s="24"/>
      <c r="D128" s="24"/>
      <c r="E128" s="24"/>
      <c r="F128" s="24"/>
      <c r="G128" s="25"/>
      <c r="H128" s="24"/>
      <c r="I128" s="24"/>
      <c r="J128" s="24"/>
      <c r="K128" s="19"/>
      <c r="L128" s="19"/>
      <c r="M128" s="21"/>
      <c r="N128" s="24"/>
      <c r="O128" s="23"/>
      <c r="P128" s="24"/>
      <c r="Q128" s="24"/>
      <c r="S128">
        <f t="shared" si="14"/>
        <v>1900</v>
      </c>
    </row>
    <row r="129" spans="1:19" x14ac:dyDescent="0.25">
      <c r="A129" s="38" t="str">
        <f t="shared" si="15"/>
        <v/>
      </c>
      <c r="B129" s="24"/>
      <c r="C129" s="24"/>
      <c r="D129" s="24"/>
      <c r="E129" s="24"/>
      <c r="F129" s="24"/>
      <c r="G129" s="25"/>
      <c r="H129" s="24"/>
      <c r="I129" s="24"/>
      <c r="J129" s="24"/>
      <c r="K129" s="19"/>
      <c r="L129" s="19"/>
      <c r="M129" s="21"/>
      <c r="N129" s="24"/>
      <c r="O129" s="23"/>
      <c r="P129" s="24"/>
      <c r="Q129" s="24"/>
      <c r="S129">
        <f t="shared" si="14"/>
        <v>1900</v>
      </c>
    </row>
    <row r="130" spans="1:19" x14ac:dyDescent="0.25">
      <c r="A130" s="38" t="str">
        <f t="shared" si="15"/>
        <v/>
      </c>
      <c r="B130" s="24"/>
      <c r="C130" s="24"/>
      <c r="D130" s="24"/>
      <c r="E130" s="24"/>
      <c r="F130" s="24"/>
      <c r="G130" s="25"/>
      <c r="H130" s="24"/>
      <c r="I130" s="24"/>
      <c r="J130" s="24"/>
      <c r="K130" s="19"/>
      <c r="L130" s="19"/>
      <c r="M130" s="21"/>
      <c r="N130" s="24"/>
      <c r="O130" s="23"/>
      <c r="P130" s="24"/>
      <c r="Q130" s="24"/>
      <c r="S130">
        <f t="shared" si="14"/>
        <v>1900</v>
      </c>
    </row>
    <row r="131" spans="1:19" x14ac:dyDescent="0.25">
      <c r="A131" s="38" t="str">
        <f t="shared" si="15"/>
        <v/>
      </c>
      <c r="B131" s="24"/>
      <c r="C131" s="24"/>
      <c r="D131" s="24"/>
      <c r="E131" s="24"/>
      <c r="F131" s="24"/>
      <c r="G131" s="25"/>
      <c r="H131" s="24"/>
      <c r="I131" s="24"/>
      <c r="J131" s="24"/>
      <c r="K131" s="19"/>
      <c r="L131" s="19"/>
      <c r="M131" s="21"/>
      <c r="N131" s="24"/>
      <c r="O131" s="23"/>
      <c r="P131" s="24"/>
      <c r="Q131" s="24"/>
      <c r="S131">
        <f t="shared" ref="S131:S194" si="16">YEAR(O131)</f>
        <v>1900</v>
      </c>
    </row>
    <row r="132" spans="1:19" x14ac:dyDescent="0.25">
      <c r="A132" s="38" t="str">
        <f t="shared" ref="A132:A195" si="17">IF(O132&lt;&gt;0,MONTH(O132),"")</f>
        <v/>
      </c>
      <c r="B132" s="24"/>
      <c r="C132" s="24"/>
      <c r="D132" s="24"/>
      <c r="E132" s="24"/>
      <c r="F132" s="24"/>
      <c r="G132" s="25"/>
      <c r="H132" s="24"/>
      <c r="I132" s="24"/>
      <c r="J132" s="24"/>
      <c r="K132" s="19"/>
      <c r="L132" s="19"/>
      <c r="M132" s="21"/>
      <c r="N132" s="24"/>
      <c r="O132" s="23"/>
      <c r="P132" s="24"/>
      <c r="Q132" s="24"/>
      <c r="S132">
        <f t="shared" si="16"/>
        <v>1900</v>
      </c>
    </row>
    <row r="133" spans="1:19" x14ac:dyDescent="0.25">
      <c r="A133" s="38" t="str">
        <f t="shared" si="17"/>
        <v/>
      </c>
      <c r="B133" s="24"/>
      <c r="C133" s="24"/>
      <c r="D133" s="24"/>
      <c r="E133" s="24"/>
      <c r="F133" s="24"/>
      <c r="G133" s="25"/>
      <c r="H133" s="24"/>
      <c r="I133" s="24"/>
      <c r="J133" s="24"/>
      <c r="K133" s="19"/>
      <c r="L133" s="19"/>
      <c r="M133" s="21"/>
      <c r="N133" s="24"/>
      <c r="O133" s="23"/>
      <c r="P133" s="24"/>
      <c r="Q133" s="24"/>
      <c r="S133">
        <f t="shared" si="16"/>
        <v>1900</v>
      </c>
    </row>
    <row r="134" spans="1:19" x14ac:dyDescent="0.25">
      <c r="A134" s="38" t="str">
        <f t="shared" si="17"/>
        <v/>
      </c>
      <c r="B134" s="24"/>
      <c r="C134" s="24"/>
      <c r="D134" s="24"/>
      <c r="E134" s="24"/>
      <c r="F134" s="24"/>
      <c r="G134" s="25"/>
      <c r="H134" s="24"/>
      <c r="I134" s="24"/>
      <c r="J134" s="24"/>
      <c r="K134" s="19"/>
      <c r="L134" s="19"/>
      <c r="M134" s="21"/>
      <c r="N134" s="24"/>
      <c r="O134" s="23"/>
      <c r="P134" s="24"/>
      <c r="Q134" s="24"/>
      <c r="S134">
        <f t="shared" si="16"/>
        <v>1900</v>
      </c>
    </row>
    <row r="135" spans="1:19" x14ac:dyDescent="0.25">
      <c r="A135" s="38" t="str">
        <f t="shared" si="17"/>
        <v/>
      </c>
      <c r="B135" s="24"/>
      <c r="C135" s="24"/>
      <c r="D135" s="24"/>
      <c r="E135" s="24"/>
      <c r="F135" s="24"/>
      <c r="G135" s="25"/>
      <c r="H135" s="24"/>
      <c r="I135" s="24"/>
      <c r="J135" s="24"/>
      <c r="K135" s="19"/>
      <c r="L135" s="19"/>
      <c r="M135" s="21"/>
      <c r="N135" s="24"/>
      <c r="O135" s="23"/>
      <c r="P135" s="24"/>
      <c r="Q135" s="24"/>
      <c r="S135">
        <f t="shared" si="16"/>
        <v>1900</v>
      </c>
    </row>
    <row r="136" spans="1:19" x14ac:dyDescent="0.25">
      <c r="A136" s="38" t="str">
        <f t="shared" si="17"/>
        <v/>
      </c>
      <c r="B136" s="24"/>
      <c r="C136" s="24"/>
      <c r="D136" s="24"/>
      <c r="E136" s="24"/>
      <c r="F136" s="24"/>
      <c r="G136" s="25"/>
      <c r="H136" s="24"/>
      <c r="I136" s="24"/>
      <c r="J136" s="24"/>
      <c r="K136" s="19"/>
      <c r="L136" s="19"/>
      <c r="M136" s="21"/>
      <c r="N136" s="24"/>
      <c r="O136" s="23"/>
      <c r="P136" s="24"/>
      <c r="Q136" s="24"/>
      <c r="S136">
        <f t="shared" si="16"/>
        <v>1900</v>
      </c>
    </row>
    <row r="137" spans="1:19" x14ac:dyDescent="0.25">
      <c r="A137" s="38" t="str">
        <f t="shared" si="17"/>
        <v/>
      </c>
      <c r="B137" s="24"/>
      <c r="C137" s="24"/>
      <c r="D137" s="24"/>
      <c r="E137" s="24"/>
      <c r="F137" s="24"/>
      <c r="G137" s="25"/>
      <c r="H137" s="24"/>
      <c r="I137" s="24"/>
      <c r="J137" s="24"/>
      <c r="K137" s="19"/>
      <c r="L137" s="19"/>
      <c r="M137" s="21"/>
      <c r="N137" s="24"/>
      <c r="O137" s="23"/>
      <c r="P137" s="24"/>
      <c r="Q137" s="24"/>
      <c r="S137">
        <f t="shared" si="16"/>
        <v>1900</v>
      </c>
    </row>
    <row r="138" spans="1:19" x14ac:dyDescent="0.25">
      <c r="A138" s="38" t="str">
        <f t="shared" si="17"/>
        <v/>
      </c>
      <c r="B138" s="24"/>
      <c r="C138" s="24"/>
      <c r="D138" s="24"/>
      <c r="E138" s="24"/>
      <c r="F138" s="24"/>
      <c r="G138" s="25"/>
      <c r="H138" s="24"/>
      <c r="I138" s="24"/>
      <c r="J138" s="24"/>
      <c r="K138" s="19"/>
      <c r="L138" s="19"/>
      <c r="M138" s="21"/>
      <c r="N138" s="24"/>
      <c r="O138" s="23"/>
      <c r="P138" s="24"/>
      <c r="Q138" s="24"/>
      <c r="S138">
        <f t="shared" si="16"/>
        <v>1900</v>
      </c>
    </row>
    <row r="139" spans="1:19" x14ac:dyDescent="0.25">
      <c r="A139" s="38" t="str">
        <f t="shared" si="17"/>
        <v/>
      </c>
      <c r="B139" s="24"/>
      <c r="C139" s="24"/>
      <c r="D139" s="24"/>
      <c r="E139" s="24"/>
      <c r="F139" s="24"/>
      <c r="G139" s="25"/>
      <c r="H139" s="24"/>
      <c r="I139" s="24"/>
      <c r="J139" s="24"/>
      <c r="K139" s="19"/>
      <c r="L139" s="19"/>
      <c r="M139" s="21"/>
      <c r="N139" s="24"/>
      <c r="O139" s="23"/>
      <c r="P139" s="24"/>
      <c r="Q139" s="24"/>
      <c r="S139">
        <f t="shared" si="16"/>
        <v>1900</v>
      </c>
    </row>
    <row r="140" spans="1:19" x14ac:dyDescent="0.25">
      <c r="A140" s="38" t="str">
        <f t="shared" si="17"/>
        <v/>
      </c>
      <c r="B140" s="24"/>
      <c r="C140" s="24"/>
      <c r="D140" s="24"/>
      <c r="E140" s="24"/>
      <c r="F140" s="24"/>
      <c r="G140" s="25"/>
      <c r="H140" s="24"/>
      <c r="I140" s="24"/>
      <c r="J140" s="24"/>
      <c r="K140" s="19"/>
      <c r="L140" s="19"/>
      <c r="M140" s="21"/>
      <c r="N140" s="24"/>
      <c r="O140" s="23"/>
      <c r="P140" s="24"/>
      <c r="Q140" s="24"/>
      <c r="S140">
        <f t="shared" si="16"/>
        <v>1900</v>
      </c>
    </row>
    <row r="141" spans="1:19" x14ac:dyDescent="0.25">
      <c r="A141" s="38" t="str">
        <f t="shared" si="17"/>
        <v/>
      </c>
      <c r="B141" s="24"/>
      <c r="C141" s="24"/>
      <c r="D141" s="24"/>
      <c r="E141" s="24"/>
      <c r="F141" s="24"/>
      <c r="G141" s="25"/>
      <c r="H141" s="24"/>
      <c r="I141" s="24"/>
      <c r="J141" s="24"/>
      <c r="K141" s="19"/>
      <c r="L141" s="19"/>
      <c r="M141" s="21"/>
      <c r="N141" s="24"/>
      <c r="O141" s="23"/>
      <c r="P141" s="24"/>
      <c r="Q141" s="24"/>
      <c r="S141">
        <f t="shared" si="16"/>
        <v>1900</v>
      </c>
    </row>
    <row r="142" spans="1:19" x14ac:dyDescent="0.25">
      <c r="A142" s="38" t="str">
        <f t="shared" si="17"/>
        <v/>
      </c>
      <c r="B142" s="24"/>
      <c r="C142" s="24"/>
      <c r="D142" s="24"/>
      <c r="E142" s="24"/>
      <c r="F142" s="24"/>
      <c r="G142" s="25"/>
      <c r="H142" s="24"/>
      <c r="I142" s="24"/>
      <c r="J142" s="24"/>
      <c r="K142" s="19"/>
      <c r="L142" s="19"/>
      <c r="M142" s="21"/>
      <c r="N142" s="24"/>
      <c r="O142" s="23"/>
      <c r="P142" s="24"/>
      <c r="Q142" s="24"/>
      <c r="S142">
        <f t="shared" si="16"/>
        <v>1900</v>
      </c>
    </row>
    <row r="143" spans="1:19" x14ac:dyDescent="0.25">
      <c r="A143" s="38" t="str">
        <f t="shared" si="17"/>
        <v/>
      </c>
      <c r="B143" s="24"/>
      <c r="C143" s="24"/>
      <c r="D143" s="24"/>
      <c r="E143" s="24"/>
      <c r="F143" s="24"/>
      <c r="G143" s="25"/>
      <c r="H143" s="24"/>
      <c r="I143" s="24"/>
      <c r="J143" s="24"/>
      <c r="K143" s="19"/>
      <c r="L143" s="19"/>
      <c r="M143" s="21"/>
      <c r="N143" s="24"/>
      <c r="O143" s="23"/>
      <c r="P143" s="24"/>
      <c r="Q143" s="24"/>
      <c r="S143">
        <f t="shared" si="16"/>
        <v>1900</v>
      </c>
    </row>
    <row r="144" spans="1:19" x14ac:dyDescent="0.25">
      <c r="A144" s="38" t="str">
        <f t="shared" si="17"/>
        <v/>
      </c>
      <c r="B144" s="24"/>
      <c r="C144" s="24"/>
      <c r="D144" s="24"/>
      <c r="E144" s="24"/>
      <c r="F144" s="24"/>
      <c r="G144" s="25"/>
      <c r="H144" s="24"/>
      <c r="I144" s="24"/>
      <c r="J144" s="24"/>
      <c r="K144" s="19"/>
      <c r="L144" s="19"/>
      <c r="M144" s="21"/>
      <c r="N144" s="24"/>
      <c r="O144" s="23"/>
      <c r="P144" s="24"/>
      <c r="Q144" s="24"/>
      <c r="S144">
        <f t="shared" si="16"/>
        <v>1900</v>
      </c>
    </row>
    <row r="145" spans="1:19" x14ac:dyDescent="0.25">
      <c r="A145" s="38" t="str">
        <f t="shared" si="17"/>
        <v/>
      </c>
      <c r="B145" s="24"/>
      <c r="C145" s="24"/>
      <c r="D145" s="24"/>
      <c r="E145" s="24"/>
      <c r="F145" s="24"/>
      <c r="G145" s="25"/>
      <c r="H145" s="24"/>
      <c r="I145" s="24"/>
      <c r="J145" s="24"/>
      <c r="K145" s="19"/>
      <c r="L145" s="19"/>
      <c r="M145" s="21"/>
      <c r="N145" s="24"/>
      <c r="O145" s="23"/>
      <c r="P145" s="24"/>
      <c r="Q145" s="24"/>
      <c r="S145">
        <f t="shared" si="16"/>
        <v>1900</v>
      </c>
    </row>
    <row r="146" spans="1:19" x14ac:dyDescent="0.25">
      <c r="A146" s="38" t="str">
        <f t="shared" si="17"/>
        <v/>
      </c>
      <c r="B146" s="24"/>
      <c r="C146" s="24"/>
      <c r="D146" s="24"/>
      <c r="E146" s="24"/>
      <c r="F146" s="24"/>
      <c r="G146" s="25"/>
      <c r="H146" s="24"/>
      <c r="I146" s="24"/>
      <c r="J146" s="24"/>
      <c r="K146" s="19"/>
      <c r="L146" s="19"/>
      <c r="M146" s="21"/>
      <c r="N146" s="24"/>
      <c r="O146" s="23"/>
      <c r="P146" s="24"/>
      <c r="Q146" s="24"/>
      <c r="S146">
        <f t="shared" si="16"/>
        <v>1900</v>
      </c>
    </row>
    <row r="147" spans="1:19" x14ac:dyDescent="0.25">
      <c r="A147" s="38" t="str">
        <f t="shared" si="17"/>
        <v/>
      </c>
      <c r="B147" s="24"/>
      <c r="C147" s="24"/>
      <c r="D147" s="24"/>
      <c r="E147" s="24"/>
      <c r="F147" s="24"/>
      <c r="G147" s="25"/>
      <c r="H147" s="24"/>
      <c r="I147" s="24"/>
      <c r="J147" s="24"/>
      <c r="K147" s="19"/>
      <c r="L147" s="19"/>
      <c r="M147" s="21"/>
      <c r="N147" s="24"/>
      <c r="O147" s="23"/>
      <c r="P147" s="24"/>
      <c r="Q147" s="24"/>
      <c r="S147">
        <f t="shared" si="16"/>
        <v>1900</v>
      </c>
    </row>
    <row r="148" spans="1:19" x14ac:dyDescent="0.25">
      <c r="A148" s="38" t="str">
        <f t="shared" si="17"/>
        <v/>
      </c>
      <c r="B148" s="24"/>
      <c r="C148" s="24"/>
      <c r="D148" s="24"/>
      <c r="E148" s="24"/>
      <c r="F148" s="24"/>
      <c r="G148" s="25"/>
      <c r="H148" s="24"/>
      <c r="I148" s="24"/>
      <c r="J148" s="24"/>
      <c r="K148" s="19"/>
      <c r="L148" s="19"/>
      <c r="M148" s="21"/>
      <c r="N148" s="24"/>
      <c r="O148" s="23"/>
      <c r="P148" s="24"/>
      <c r="Q148" s="24"/>
      <c r="S148">
        <f t="shared" si="16"/>
        <v>1900</v>
      </c>
    </row>
    <row r="149" spans="1:19" x14ac:dyDescent="0.25">
      <c r="A149" s="38" t="str">
        <f t="shared" si="17"/>
        <v/>
      </c>
      <c r="B149" s="24"/>
      <c r="C149" s="24"/>
      <c r="D149" s="24"/>
      <c r="E149" s="24"/>
      <c r="F149" s="24"/>
      <c r="G149" s="25"/>
      <c r="H149" s="24"/>
      <c r="I149" s="24"/>
      <c r="J149" s="24"/>
      <c r="K149" s="19"/>
      <c r="L149" s="19"/>
      <c r="M149" s="21"/>
      <c r="N149" s="24"/>
      <c r="O149" s="23"/>
      <c r="P149" s="24"/>
      <c r="Q149" s="24"/>
      <c r="S149">
        <f t="shared" si="16"/>
        <v>1900</v>
      </c>
    </row>
    <row r="150" spans="1:19" x14ac:dyDescent="0.25">
      <c r="A150" s="38" t="str">
        <f t="shared" si="17"/>
        <v/>
      </c>
      <c r="B150" s="24"/>
      <c r="C150" s="24"/>
      <c r="D150" s="24"/>
      <c r="E150" s="24"/>
      <c r="F150" s="24"/>
      <c r="G150" s="25"/>
      <c r="H150" s="24"/>
      <c r="I150" s="24"/>
      <c r="J150" s="24"/>
      <c r="K150" s="19"/>
      <c r="L150" s="19"/>
      <c r="M150" s="21"/>
      <c r="N150" s="24"/>
      <c r="O150" s="23"/>
      <c r="P150" s="24"/>
      <c r="Q150" s="24"/>
      <c r="S150">
        <f t="shared" si="16"/>
        <v>1900</v>
      </c>
    </row>
    <row r="151" spans="1:19" x14ac:dyDescent="0.25">
      <c r="A151" s="38" t="str">
        <f t="shared" si="17"/>
        <v/>
      </c>
      <c r="B151" s="24"/>
      <c r="C151" s="24"/>
      <c r="D151" s="24"/>
      <c r="E151" s="24"/>
      <c r="F151" s="24"/>
      <c r="G151" s="25"/>
      <c r="H151" s="24"/>
      <c r="I151" s="24"/>
      <c r="J151" s="24"/>
      <c r="K151" s="19"/>
      <c r="L151" s="19"/>
      <c r="M151" s="21"/>
      <c r="N151" s="24"/>
      <c r="O151" s="23"/>
      <c r="P151" s="24"/>
      <c r="Q151" s="24"/>
      <c r="S151">
        <f t="shared" si="16"/>
        <v>1900</v>
      </c>
    </row>
    <row r="152" spans="1:19" x14ac:dyDescent="0.25">
      <c r="A152" s="38" t="str">
        <f t="shared" si="17"/>
        <v/>
      </c>
      <c r="B152" s="24"/>
      <c r="C152" s="24"/>
      <c r="D152" s="24"/>
      <c r="E152" s="24"/>
      <c r="F152" s="24"/>
      <c r="G152" s="25"/>
      <c r="H152" s="24"/>
      <c r="I152" s="24"/>
      <c r="J152" s="24"/>
      <c r="K152" s="19"/>
      <c r="L152" s="19"/>
      <c r="M152" s="21"/>
      <c r="N152" s="24"/>
      <c r="O152" s="23"/>
      <c r="P152" s="24"/>
      <c r="Q152" s="24"/>
      <c r="S152">
        <f t="shared" si="16"/>
        <v>1900</v>
      </c>
    </row>
    <row r="153" spans="1:19" x14ac:dyDescent="0.25">
      <c r="A153" s="38" t="str">
        <f t="shared" si="17"/>
        <v/>
      </c>
      <c r="B153" s="24"/>
      <c r="C153" s="24"/>
      <c r="D153" s="24"/>
      <c r="E153" s="24"/>
      <c r="F153" s="24"/>
      <c r="G153" s="25"/>
      <c r="H153" s="24"/>
      <c r="I153" s="24"/>
      <c r="J153" s="24"/>
      <c r="K153" s="19"/>
      <c r="L153" s="19"/>
      <c r="M153" s="21"/>
      <c r="N153" s="24"/>
      <c r="O153" s="23"/>
      <c r="P153" s="24"/>
      <c r="Q153" s="24"/>
      <c r="S153">
        <f t="shared" si="16"/>
        <v>1900</v>
      </c>
    </row>
    <row r="154" spans="1:19" x14ac:dyDescent="0.25">
      <c r="A154" s="38" t="str">
        <f t="shared" si="17"/>
        <v/>
      </c>
      <c r="B154" s="24"/>
      <c r="C154" s="24"/>
      <c r="D154" s="24"/>
      <c r="E154" s="24"/>
      <c r="F154" s="24"/>
      <c r="G154" s="25"/>
      <c r="H154" s="24"/>
      <c r="I154" s="24"/>
      <c r="J154" s="24"/>
      <c r="K154" s="19"/>
      <c r="L154" s="19"/>
      <c r="M154" s="21"/>
      <c r="N154" s="24"/>
      <c r="O154" s="23"/>
      <c r="P154" s="24"/>
      <c r="Q154" s="24"/>
      <c r="S154">
        <f t="shared" si="16"/>
        <v>1900</v>
      </c>
    </row>
    <row r="155" spans="1:19" x14ac:dyDescent="0.25">
      <c r="A155" s="38" t="str">
        <f t="shared" si="17"/>
        <v/>
      </c>
      <c r="B155" s="24"/>
      <c r="C155" s="24"/>
      <c r="D155" s="24"/>
      <c r="E155" s="24"/>
      <c r="F155" s="24"/>
      <c r="G155" s="25"/>
      <c r="H155" s="24"/>
      <c r="I155" s="24"/>
      <c r="J155" s="24"/>
      <c r="K155" s="19"/>
      <c r="L155" s="19"/>
      <c r="M155" s="21"/>
      <c r="N155" s="24"/>
      <c r="O155" s="23"/>
      <c r="P155" s="24"/>
      <c r="Q155" s="24"/>
      <c r="S155">
        <f t="shared" si="16"/>
        <v>1900</v>
      </c>
    </row>
    <row r="156" spans="1:19" x14ac:dyDescent="0.25">
      <c r="A156" s="38" t="str">
        <f t="shared" si="17"/>
        <v/>
      </c>
      <c r="B156" s="24"/>
      <c r="C156" s="24"/>
      <c r="D156" s="24"/>
      <c r="E156" s="24"/>
      <c r="F156" s="24"/>
      <c r="G156" s="25"/>
      <c r="H156" s="24"/>
      <c r="I156" s="24"/>
      <c r="J156" s="24"/>
      <c r="K156" s="19"/>
      <c r="L156" s="19"/>
      <c r="M156" s="21"/>
      <c r="N156" s="24"/>
      <c r="O156" s="23"/>
      <c r="P156" s="24"/>
      <c r="Q156" s="24"/>
      <c r="S156">
        <f t="shared" si="16"/>
        <v>1900</v>
      </c>
    </row>
    <row r="157" spans="1:19" x14ac:dyDescent="0.25">
      <c r="A157" s="38" t="str">
        <f t="shared" si="17"/>
        <v/>
      </c>
      <c r="B157" s="24"/>
      <c r="C157" s="24"/>
      <c r="D157" s="24"/>
      <c r="E157" s="24"/>
      <c r="F157" s="24"/>
      <c r="G157" s="25"/>
      <c r="H157" s="24"/>
      <c r="I157" s="24"/>
      <c r="J157" s="24"/>
      <c r="K157" s="19"/>
      <c r="L157" s="19"/>
      <c r="M157" s="21"/>
      <c r="N157" s="24"/>
      <c r="O157" s="23"/>
      <c r="P157" s="24"/>
      <c r="Q157" s="24"/>
      <c r="S157">
        <f t="shared" si="16"/>
        <v>1900</v>
      </c>
    </row>
    <row r="158" spans="1:19" x14ac:dyDescent="0.25">
      <c r="A158" s="38" t="str">
        <f t="shared" si="17"/>
        <v/>
      </c>
      <c r="B158" s="24"/>
      <c r="C158" s="24"/>
      <c r="D158" s="24"/>
      <c r="E158" s="24"/>
      <c r="F158" s="24"/>
      <c r="G158" s="25"/>
      <c r="H158" s="24"/>
      <c r="I158" s="24"/>
      <c r="J158" s="24"/>
      <c r="K158" s="19"/>
      <c r="L158" s="19"/>
      <c r="M158" s="21"/>
      <c r="N158" s="24"/>
      <c r="O158" s="23"/>
      <c r="P158" s="24"/>
      <c r="Q158" s="24"/>
      <c r="S158">
        <f t="shared" si="16"/>
        <v>1900</v>
      </c>
    </row>
    <row r="159" spans="1:19" x14ac:dyDescent="0.25">
      <c r="A159" s="38" t="str">
        <f t="shared" si="17"/>
        <v/>
      </c>
      <c r="B159" s="24"/>
      <c r="C159" s="24"/>
      <c r="D159" s="24"/>
      <c r="E159" s="24"/>
      <c r="F159" s="24"/>
      <c r="G159" s="25"/>
      <c r="H159" s="24"/>
      <c r="I159" s="24"/>
      <c r="J159" s="24"/>
      <c r="K159" s="19"/>
      <c r="L159" s="19"/>
      <c r="M159" s="21"/>
      <c r="N159" s="24"/>
      <c r="O159" s="23"/>
      <c r="P159" s="24"/>
      <c r="Q159" s="24"/>
      <c r="S159">
        <f t="shared" si="16"/>
        <v>1900</v>
      </c>
    </row>
    <row r="160" spans="1:19" x14ac:dyDescent="0.25">
      <c r="A160" s="38" t="str">
        <f t="shared" si="17"/>
        <v/>
      </c>
      <c r="B160" s="24"/>
      <c r="C160" s="24"/>
      <c r="D160" s="24"/>
      <c r="E160" s="24"/>
      <c r="F160" s="24"/>
      <c r="G160" s="25"/>
      <c r="H160" s="24"/>
      <c r="I160" s="24"/>
      <c r="J160" s="24"/>
      <c r="K160" s="19"/>
      <c r="L160" s="19"/>
      <c r="M160" s="21"/>
      <c r="N160" s="24"/>
      <c r="O160" s="23"/>
      <c r="P160" s="24"/>
      <c r="Q160" s="24"/>
      <c r="S160">
        <f t="shared" si="16"/>
        <v>1900</v>
      </c>
    </row>
    <row r="161" spans="1:19" x14ac:dyDescent="0.25">
      <c r="A161" s="38" t="str">
        <f t="shared" si="17"/>
        <v/>
      </c>
      <c r="B161" s="24"/>
      <c r="C161" s="24"/>
      <c r="D161" s="24"/>
      <c r="E161" s="24"/>
      <c r="F161" s="24"/>
      <c r="G161" s="25"/>
      <c r="H161" s="24"/>
      <c r="I161" s="24"/>
      <c r="J161" s="24"/>
      <c r="K161" s="19"/>
      <c r="L161" s="19"/>
      <c r="M161" s="21"/>
      <c r="N161" s="24"/>
      <c r="O161" s="23"/>
      <c r="P161" s="24"/>
      <c r="Q161" s="24"/>
      <c r="S161">
        <f t="shared" si="16"/>
        <v>1900</v>
      </c>
    </row>
    <row r="162" spans="1:19" x14ac:dyDescent="0.25">
      <c r="A162" s="38" t="str">
        <f t="shared" si="17"/>
        <v/>
      </c>
      <c r="B162" s="24"/>
      <c r="C162" s="24"/>
      <c r="D162" s="24"/>
      <c r="E162" s="24"/>
      <c r="F162" s="24"/>
      <c r="G162" s="25"/>
      <c r="H162" s="24"/>
      <c r="I162" s="24"/>
      <c r="J162" s="24"/>
      <c r="K162" s="19"/>
      <c r="L162" s="19"/>
      <c r="M162" s="21"/>
      <c r="N162" s="24"/>
      <c r="O162" s="23"/>
      <c r="P162" s="24"/>
      <c r="Q162" s="24"/>
      <c r="S162">
        <f t="shared" si="16"/>
        <v>1900</v>
      </c>
    </row>
    <row r="163" spans="1:19" x14ac:dyDescent="0.25">
      <c r="A163" s="38" t="str">
        <f t="shared" si="17"/>
        <v/>
      </c>
      <c r="B163" s="24"/>
      <c r="C163" s="24"/>
      <c r="D163" s="24"/>
      <c r="E163" s="24"/>
      <c r="F163" s="24"/>
      <c r="G163" s="25"/>
      <c r="H163" s="24"/>
      <c r="I163" s="24"/>
      <c r="J163" s="24"/>
      <c r="K163" s="19"/>
      <c r="L163" s="19"/>
      <c r="M163" s="21"/>
      <c r="N163" s="24"/>
      <c r="O163" s="23"/>
      <c r="P163" s="24"/>
      <c r="Q163" s="24"/>
      <c r="S163">
        <f t="shared" si="16"/>
        <v>1900</v>
      </c>
    </row>
    <row r="164" spans="1:19" x14ac:dyDescent="0.25">
      <c r="A164" s="38" t="str">
        <f t="shared" si="17"/>
        <v/>
      </c>
      <c r="B164" s="24"/>
      <c r="C164" s="24"/>
      <c r="D164" s="24"/>
      <c r="E164" s="24"/>
      <c r="F164" s="24"/>
      <c r="G164" s="25"/>
      <c r="H164" s="24"/>
      <c r="I164" s="24"/>
      <c r="J164" s="24"/>
      <c r="K164" s="19"/>
      <c r="L164" s="19"/>
      <c r="M164" s="21"/>
      <c r="N164" s="24"/>
      <c r="O164" s="23"/>
      <c r="P164" s="24"/>
      <c r="Q164" s="24"/>
      <c r="S164">
        <f t="shared" si="16"/>
        <v>1900</v>
      </c>
    </row>
    <row r="165" spans="1:19" x14ac:dyDescent="0.25">
      <c r="A165" s="38" t="str">
        <f t="shared" si="17"/>
        <v/>
      </c>
      <c r="B165" s="24"/>
      <c r="C165" s="24"/>
      <c r="D165" s="24"/>
      <c r="E165" s="24"/>
      <c r="F165" s="24"/>
      <c r="G165" s="25"/>
      <c r="H165" s="24"/>
      <c r="I165" s="24"/>
      <c r="J165" s="24"/>
      <c r="K165" s="19"/>
      <c r="L165" s="19"/>
      <c r="M165" s="21"/>
      <c r="N165" s="24"/>
      <c r="O165" s="23"/>
      <c r="P165" s="24"/>
      <c r="Q165" s="24"/>
      <c r="S165">
        <f t="shared" si="16"/>
        <v>1900</v>
      </c>
    </row>
    <row r="166" spans="1:19" x14ac:dyDescent="0.25">
      <c r="A166" s="38" t="str">
        <f t="shared" si="17"/>
        <v/>
      </c>
      <c r="B166" s="24"/>
      <c r="C166" s="24"/>
      <c r="D166" s="24"/>
      <c r="E166" s="24"/>
      <c r="F166" s="24"/>
      <c r="G166" s="25"/>
      <c r="H166" s="24"/>
      <c r="I166" s="24"/>
      <c r="J166" s="24"/>
      <c r="K166" s="19"/>
      <c r="L166" s="19"/>
      <c r="M166" s="21"/>
      <c r="N166" s="24"/>
      <c r="O166" s="23"/>
      <c r="P166" s="24"/>
      <c r="Q166" s="24"/>
      <c r="S166">
        <f t="shared" si="16"/>
        <v>1900</v>
      </c>
    </row>
    <row r="167" spans="1:19" x14ac:dyDescent="0.25">
      <c r="A167" s="38" t="str">
        <f t="shared" si="17"/>
        <v/>
      </c>
      <c r="B167" s="24"/>
      <c r="C167" s="24"/>
      <c r="D167" s="24"/>
      <c r="E167" s="24"/>
      <c r="F167" s="24"/>
      <c r="G167" s="25"/>
      <c r="H167" s="24"/>
      <c r="I167" s="24"/>
      <c r="J167" s="24"/>
      <c r="K167" s="19"/>
      <c r="L167" s="19"/>
      <c r="M167" s="21"/>
      <c r="N167" s="24"/>
      <c r="O167" s="23"/>
      <c r="P167" s="24"/>
      <c r="Q167" s="24"/>
      <c r="S167">
        <f t="shared" si="16"/>
        <v>1900</v>
      </c>
    </row>
    <row r="168" spans="1:19" x14ac:dyDescent="0.25">
      <c r="A168" s="38" t="str">
        <f t="shared" si="17"/>
        <v/>
      </c>
      <c r="B168" s="24"/>
      <c r="C168" s="24"/>
      <c r="D168" s="24"/>
      <c r="E168" s="24"/>
      <c r="F168" s="24"/>
      <c r="G168" s="25"/>
      <c r="H168" s="24"/>
      <c r="I168" s="24"/>
      <c r="J168" s="24"/>
      <c r="K168" s="19"/>
      <c r="L168" s="19"/>
      <c r="M168" s="21"/>
      <c r="N168" s="24"/>
      <c r="O168" s="23"/>
      <c r="P168" s="24"/>
      <c r="Q168" s="24"/>
      <c r="S168">
        <f t="shared" si="16"/>
        <v>1900</v>
      </c>
    </row>
    <row r="169" spans="1:19" x14ac:dyDescent="0.25">
      <c r="A169" s="38" t="str">
        <f t="shared" si="17"/>
        <v/>
      </c>
      <c r="B169" s="24"/>
      <c r="C169" s="24"/>
      <c r="D169" s="24"/>
      <c r="E169" s="24"/>
      <c r="F169" s="24"/>
      <c r="G169" s="25"/>
      <c r="H169" s="24"/>
      <c r="I169" s="24"/>
      <c r="J169" s="24"/>
      <c r="K169" s="19"/>
      <c r="L169" s="19"/>
      <c r="M169" s="21"/>
      <c r="N169" s="24"/>
      <c r="O169" s="23"/>
      <c r="P169" s="24"/>
      <c r="Q169" s="24"/>
      <c r="S169">
        <f t="shared" si="16"/>
        <v>1900</v>
      </c>
    </row>
    <row r="170" spans="1:19" x14ac:dyDescent="0.25">
      <c r="A170" s="38" t="str">
        <f t="shared" si="17"/>
        <v/>
      </c>
      <c r="B170" s="24"/>
      <c r="C170" s="24"/>
      <c r="D170" s="24"/>
      <c r="E170" s="24"/>
      <c r="F170" s="24"/>
      <c r="G170" s="25"/>
      <c r="H170" s="24"/>
      <c r="I170" s="24"/>
      <c r="J170" s="24"/>
      <c r="K170" s="19"/>
      <c r="L170" s="19"/>
      <c r="M170" s="21"/>
      <c r="N170" s="24"/>
      <c r="O170" s="23"/>
      <c r="P170" s="24"/>
      <c r="Q170" s="24"/>
      <c r="S170">
        <f t="shared" si="16"/>
        <v>1900</v>
      </c>
    </row>
    <row r="171" spans="1:19" x14ac:dyDescent="0.25">
      <c r="A171" s="38" t="str">
        <f t="shared" si="17"/>
        <v/>
      </c>
      <c r="B171" s="24"/>
      <c r="C171" s="24"/>
      <c r="D171" s="24"/>
      <c r="E171" s="24"/>
      <c r="F171" s="24"/>
      <c r="G171" s="25"/>
      <c r="H171" s="24"/>
      <c r="I171" s="24"/>
      <c r="J171" s="24"/>
      <c r="K171" s="19"/>
      <c r="L171" s="19"/>
      <c r="M171" s="21"/>
      <c r="N171" s="24"/>
      <c r="O171" s="23"/>
      <c r="P171" s="24"/>
      <c r="Q171" s="24"/>
      <c r="S171">
        <f t="shared" si="16"/>
        <v>1900</v>
      </c>
    </row>
    <row r="172" spans="1:19" x14ac:dyDescent="0.25">
      <c r="A172" s="38" t="str">
        <f t="shared" si="17"/>
        <v/>
      </c>
      <c r="B172" s="24"/>
      <c r="C172" s="24"/>
      <c r="D172" s="24"/>
      <c r="E172" s="24"/>
      <c r="F172" s="24"/>
      <c r="G172" s="25"/>
      <c r="H172" s="24"/>
      <c r="I172" s="24"/>
      <c r="J172" s="24"/>
      <c r="K172" s="19"/>
      <c r="L172" s="19"/>
      <c r="M172" s="21"/>
      <c r="N172" s="24"/>
      <c r="O172" s="23"/>
      <c r="P172" s="24"/>
      <c r="Q172" s="24"/>
      <c r="S172">
        <f t="shared" si="16"/>
        <v>1900</v>
      </c>
    </row>
    <row r="173" spans="1:19" x14ac:dyDescent="0.25">
      <c r="A173" s="38" t="str">
        <f t="shared" si="17"/>
        <v/>
      </c>
      <c r="B173" s="24"/>
      <c r="C173" s="24"/>
      <c r="D173" s="24"/>
      <c r="E173" s="24"/>
      <c r="F173" s="24"/>
      <c r="G173" s="25"/>
      <c r="H173" s="24"/>
      <c r="I173" s="24"/>
      <c r="J173" s="24"/>
      <c r="K173" s="19"/>
      <c r="L173" s="19"/>
      <c r="M173" s="21"/>
      <c r="N173" s="24"/>
      <c r="O173" s="23"/>
      <c r="P173" s="24"/>
      <c r="Q173" s="24"/>
      <c r="S173">
        <f t="shared" si="16"/>
        <v>1900</v>
      </c>
    </row>
    <row r="174" spans="1:19" x14ac:dyDescent="0.25">
      <c r="A174" s="38" t="str">
        <f t="shared" si="17"/>
        <v/>
      </c>
      <c r="B174" s="24"/>
      <c r="C174" s="24"/>
      <c r="D174" s="24"/>
      <c r="E174" s="24"/>
      <c r="F174" s="24"/>
      <c r="G174" s="25"/>
      <c r="H174" s="24"/>
      <c r="I174" s="24"/>
      <c r="J174" s="24"/>
      <c r="K174" s="19"/>
      <c r="L174" s="19"/>
      <c r="M174" s="21"/>
      <c r="N174" s="24"/>
      <c r="O174" s="23"/>
      <c r="P174" s="24"/>
      <c r="Q174" s="24"/>
      <c r="S174">
        <f t="shared" si="16"/>
        <v>1900</v>
      </c>
    </row>
    <row r="175" spans="1:19" x14ac:dyDescent="0.25">
      <c r="A175" s="38" t="str">
        <f t="shared" si="17"/>
        <v/>
      </c>
      <c r="B175" s="24"/>
      <c r="C175" s="24"/>
      <c r="D175" s="24"/>
      <c r="E175" s="24"/>
      <c r="F175" s="24"/>
      <c r="G175" s="25"/>
      <c r="H175" s="24"/>
      <c r="I175" s="24"/>
      <c r="J175" s="24"/>
      <c r="K175" s="19"/>
      <c r="L175" s="19"/>
      <c r="M175" s="21"/>
      <c r="N175" s="24"/>
      <c r="O175" s="23"/>
      <c r="P175" s="24"/>
      <c r="Q175" s="24"/>
      <c r="S175">
        <f t="shared" si="16"/>
        <v>1900</v>
      </c>
    </row>
    <row r="176" spans="1:19" x14ac:dyDescent="0.25">
      <c r="A176" s="38" t="str">
        <f t="shared" si="17"/>
        <v/>
      </c>
      <c r="B176" s="24"/>
      <c r="C176" s="24"/>
      <c r="D176" s="24"/>
      <c r="E176" s="24"/>
      <c r="F176" s="24"/>
      <c r="G176" s="25"/>
      <c r="H176" s="24"/>
      <c r="I176" s="24"/>
      <c r="J176" s="24"/>
      <c r="K176" s="19"/>
      <c r="L176" s="19"/>
      <c r="M176" s="21"/>
      <c r="N176" s="24"/>
      <c r="O176" s="23"/>
      <c r="P176" s="24"/>
      <c r="Q176" s="24"/>
      <c r="S176">
        <f t="shared" si="16"/>
        <v>1900</v>
      </c>
    </row>
    <row r="177" spans="1:19" x14ac:dyDescent="0.25">
      <c r="A177" s="38" t="str">
        <f t="shared" si="17"/>
        <v/>
      </c>
      <c r="B177" s="24"/>
      <c r="C177" s="24"/>
      <c r="D177" s="24"/>
      <c r="E177" s="24"/>
      <c r="F177" s="24"/>
      <c r="G177" s="25"/>
      <c r="H177" s="24"/>
      <c r="I177" s="24"/>
      <c r="J177" s="24"/>
      <c r="K177" s="19"/>
      <c r="L177" s="19"/>
      <c r="M177" s="21"/>
      <c r="N177" s="24"/>
      <c r="O177" s="23"/>
      <c r="P177" s="24"/>
      <c r="Q177" s="24"/>
      <c r="S177">
        <f t="shared" si="16"/>
        <v>1900</v>
      </c>
    </row>
    <row r="178" spans="1:19" x14ac:dyDescent="0.25">
      <c r="A178" s="38" t="str">
        <f t="shared" si="17"/>
        <v/>
      </c>
      <c r="B178" s="24"/>
      <c r="C178" s="24"/>
      <c r="D178" s="24"/>
      <c r="E178" s="24"/>
      <c r="F178" s="24"/>
      <c r="G178" s="25"/>
      <c r="H178" s="24"/>
      <c r="I178" s="24"/>
      <c r="J178" s="24"/>
      <c r="K178" s="19"/>
      <c r="L178" s="19"/>
      <c r="M178" s="21"/>
      <c r="N178" s="24"/>
      <c r="O178" s="23"/>
      <c r="P178" s="24"/>
      <c r="Q178" s="24"/>
      <c r="S178">
        <f t="shared" si="16"/>
        <v>1900</v>
      </c>
    </row>
    <row r="179" spans="1:19" x14ac:dyDescent="0.25">
      <c r="A179" s="38" t="str">
        <f t="shared" si="17"/>
        <v/>
      </c>
      <c r="B179" s="24"/>
      <c r="C179" s="24"/>
      <c r="D179" s="24"/>
      <c r="E179" s="24"/>
      <c r="F179" s="24"/>
      <c r="G179" s="25"/>
      <c r="H179" s="24"/>
      <c r="I179" s="24"/>
      <c r="J179" s="24"/>
      <c r="K179" s="19"/>
      <c r="L179" s="19"/>
      <c r="M179" s="21"/>
      <c r="N179" s="24"/>
      <c r="O179" s="23"/>
      <c r="P179" s="24"/>
      <c r="Q179" s="24"/>
      <c r="S179">
        <f t="shared" si="16"/>
        <v>1900</v>
      </c>
    </row>
    <row r="180" spans="1:19" x14ac:dyDescent="0.25">
      <c r="A180" s="38" t="str">
        <f t="shared" si="17"/>
        <v/>
      </c>
      <c r="B180" s="24"/>
      <c r="C180" s="24"/>
      <c r="D180" s="24"/>
      <c r="E180" s="24"/>
      <c r="F180" s="24"/>
      <c r="G180" s="25"/>
      <c r="H180" s="24"/>
      <c r="I180" s="24"/>
      <c r="J180" s="24"/>
      <c r="K180" s="19"/>
      <c r="L180" s="19"/>
      <c r="M180" s="21"/>
      <c r="N180" s="24"/>
      <c r="O180" s="23"/>
      <c r="P180" s="24"/>
      <c r="Q180" s="24"/>
      <c r="S180">
        <f t="shared" si="16"/>
        <v>1900</v>
      </c>
    </row>
    <row r="181" spans="1:19" x14ac:dyDescent="0.25">
      <c r="A181" s="38" t="str">
        <f t="shared" si="17"/>
        <v/>
      </c>
      <c r="B181" s="24"/>
      <c r="C181" s="24"/>
      <c r="D181" s="24"/>
      <c r="E181" s="24"/>
      <c r="F181" s="24"/>
      <c r="G181" s="25"/>
      <c r="H181" s="24"/>
      <c r="I181" s="24"/>
      <c r="J181" s="24"/>
      <c r="K181" s="19"/>
      <c r="L181" s="19"/>
      <c r="M181" s="21"/>
      <c r="N181" s="24"/>
      <c r="O181" s="23"/>
      <c r="P181" s="24"/>
      <c r="Q181" s="24"/>
      <c r="S181">
        <f t="shared" si="16"/>
        <v>1900</v>
      </c>
    </row>
    <row r="182" spans="1:19" x14ac:dyDescent="0.25">
      <c r="A182" s="38" t="str">
        <f t="shared" si="17"/>
        <v/>
      </c>
      <c r="B182" s="24"/>
      <c r="C182" s="24"/>
      <c r="D182" s="24"/>
      <c r="E182" s="24"/>
      <c r="F182" s="24"/>
      <c r="G182" s="25"/>
      <c r="H182" s="24"/>
      <c r="I182" s="24"/>
      <c r="J182" s="24"/>
      <c r="K182" s="19"/>
      <c r="L182" s="19"/>
      <c r="M182" s="21"/>
      <c r="N182" s="24"/>
      <c r="O182" s="23"/>
      <c r="P182" s="24"/>
      <c r="Q182" s="24"/>
      <c r="S182">
        <f t="shared" si="16"/>
        <v>1900</v>
      </c>
    </row>
    <row r="183" spans="1:19" x14ac:dyDescent="0.25">
      <c r="A183" s="38" t="str">
        <f t="shared" si="17"/>
        <v/>
      </c>
      <c r="B183" s="24"/>
      <c r="C183" s="24"/>
      <c r="D183" s="24"/>
      <c r="E183" s="24"/>
      <c r="F183" s="24"/>
      <c r="G183" s="25"/>
      <c r="H183" s="24"/>
      <c r="I183" s="24"/>
      <c r="J183" s="24"/>
      <c r="K183" s="19"/>
      <c r="L183" s="19"/>
      <c r="M183" s="21"/>
      <c r="N183" s="24"/>
      <c r="O183" s="23"/>
      <c r="P183" s="24"/>
      <c r="Q183" s="24"/>
      <c r="S183">
        <f t="shared" si="16"/>
        <v>1900</v>
      </c>
    </row>
    <row r="184" spans="1:19" x14ac:dyDescent="0.25">
      <c r="A184" s="38" t="str">
        <f t="shared" si="17"/>
        <v/>
      </c>
      <c r="B184" s="24"/>
      <c r="C184" s="24"/>
      <c r="D184" s="24"/>
      <c r="E184" s="24"/>
      <c r="F184" s="24"/>
      <c r="G184" s="25"/>
      <c r="H184" s="24"/>
      <c r="I184" s="24"/>
      <c r="J184" s="24"/>
      <c r="K184" s="19"/>
      <c r="L184" s="19"/>
      <c r="M184" s="21"/>
      <c r="N184" s="24"/>
      <c r="O184" s="23"/>
      <c r="P184" s="24"/>
      <c r="Q184" s="24"/>
      <c r="S184">
        <f t="shared" si="16"/>
        <v>1900</v>
      </c>
    </row>
    <row r="185" spans="1:19" x14ac:dyDescent="0.25">
      <c r="A185" s="38" t="str">
        <f t="shared" si="17"/>
        <v/>
      </c>
      <c r="B185" s="24"/>
      <c r="C185" s="24"/>
      <c r="D185" s="24"/>
      <c r="E185" s="24"/>
      <c r="F185" s="24"/>
      <c r="G185" s="25"/>
      <c r="H185" s="24"/>
      <c r="I185" s="24"/>
      <c r="J185" s="24"/>
      <c r="K185" s="19"/>
      <c r="L185" s="19"/>
      <c r="M185" s="21"/>
      <c r="N185" s="24"/>
      <c r="O185" s="23"/>
      <c r="P185" s="24"/>
      <c r="Q185" s="24"/>
      <c r="S185">
        <f t="shared" si="16"/>
        <v>1900</v>
      </c>
    </row>
    <row r="186" spans="1:19" x14ac:dyDescent="0.25">
      <c r="A186" s="38" t="str">
        <f t="shared" si="17"/>
        <v/>
      </c>
      <c r="B186" s="24"/>
      <c r="C186" s="24"/>
      <c r="D186" s="24"/>
      <c r="E186" s="24"/>
      <c r="F186" s="24"/>
      <c r="G186" s="25"/>
      <c r="H186" s="24"/>
      <c r="I186" s="24"/>
      <c r="J186" s="24"/>
      <c r="K186" s="19"/>
      <c r="L186" s="19"/>
      <c r="M186" s="21"/>
      <c r="N186" s="24"/>
      <c r="O186" s="23"/>
      <c r="P186" s="24"/>
      <c r="Q186" s="24"/>
      <c r="S186">
        <f t="shared" si="16"/>
        <v>1900</v>
      </c>
    </row>
    <row r="187" spans="1:19" x14ac:dyDescent="0.25">
      <c r="A187" s="38" t="str">
        <f t="shared" si="17"/>
        <v/>
      </c>
      <c r="B187" s="24"/>
      <c r="C187" s="24"/>
      <c r="D187" s="24"/>
      <c r="E187" s="24"/>
      <c r="F187" s="24"/>
      <c r="G187" s="25"/>
      <c r="H187" s="24"/>
      <c r="I187" s="24"/>
      <c r="J187" s="24"/>
      <c r="K187" s="19"/>
      <c r="L187" s="19"/>
      <c r="M187" s="21"/>
      <c r="N187" s="24"/>
      <c r="O187" s="23"/>
      <c r="P187" s="24"/>
      <c r="Q187" s="24"/>
      <c r="S187">
        <f t="shared" si="16"/>
        <v>1900</v>
      </c>
    </row>
    <row r="188" spans="1:19" x14ac:dyDescent="0.25">
      <c r="A188" s="38" t="str">
        <f t="shared" si="17"/>
        <v/>
      </c>
      <c r="B188" s="24"/>
      <c r="C188" s="24"/>
      <c r="D188" s="24"/>
      <c r="E188" s="24"/>
      <c r="F188" s="24"/>
      <c r="G188" s="25"/>
      <c r="H188" s="24"/>
      <c r="I188" s="24"/>
      <c r="J188" s="24"/>
      <c r="K188" s="19"/>
      <c r="L188" s="19"/>
      <c r="M188" s="21"/>
      <c r="N188" s="24"/>
      <c r="O188" s="23"/>
      <c r="P188" s="24"/>
      <c r="Q188" s="24"/>
      <c r="S188">
        <f t="shared" si="16"/>
        <v>1900</v>
      </c>
    </row>
    <row r="189" spans="1:19" x14ac:dyDescent="0.25">
      <c r="A189" s="38" t="str">
        <f t="shared" si="17"/>
        <v/>
      </c>
      <c r="B189" s="24"/>
      <c r="C189" s="24"/>
      <c r="D189" s="24"/>
      <c r="E189" s="24"/>
      <c r="F189" s="24"/>
      <c r="G189" s="25"/>
      <c r="H189" s="24"/>
      <c r="I189" s="24"/>
      <c r="J189" s="24"/>
      <c r="K189" s="19"/>
      <c r="L189" s="19"/>
      <c r="M189" s="21"/>
      <c r="N189" s="24"/>
      <c r="O189" s="23"/>
      <c r="P189" s="24"/>
      <c r="Q189" s="24"/>
      <c r="S189">
        <f t="shared" si="16"/>
        <v>1900</v>
      </c>
    </row>
    <row r="190" spans="1:19" x14ac:dyDescent="0.25">
      <c r="A190" s="38" t="str">
        <f t="shared" si="17"/>
        <v/>
      </c>
      <c r="B190" s="24"/>
      <c r="C190" s="24"/>
      <c r="D190" s="24"/>
      <c r="E190" s="24"/>
      <c r="F190" s="24"/>
      <c r="G190" s="25"/>
      <c r="H190" s="24"/>
      <c r="I190" s="24"/>
      <c r="J190" s="24"/>
      <c r="K190" s="19"/>
      <c r="L190" s="19"/>
      <c r="M190" s="21"/>
      <c r="N190" s="24"/>
      <c r="O190" s="23"/>
      <c r="P190" s="24"/>
      <c r="Q190" s="24"/>
      <c r="S190">
        <f t="shared" si="16"/>
        <v>1900</v>
      </c>
    </row>
    <row r="191" spans="1:19" x14ac:dyDescent="0.25">
      <c r="A191" s="38" t="str">
        <f t="shared" si="17"/>
        <v/>
      </c>
      <c r="B191" s="24"/>
      <c r="C191" s="24"/>
      <c r="D191" s="24"/>
      <c r="E191" s="24"/>
      <c r="F191" s="24"/>
      <c r="G191" s="25"/>
      <c r="H191" s="24"/>
      <c r="I191" s="24"/>
      <c r="J191" s="24"/>
      <c r="K191" s="19"/>
      <c r="L191" s="19"/>
      <c r="M191" s="21"/>
      <c r="N191" s="24"/>
      <c r="O191" s="23"/>
      <c r="P191" s="24"/>
      <c r="Q191" s="24"/>
      <c r="S191">
        <f t="shared" si="16"/>
        <v>1900</v>
      </c>
    </row>
    <row r="192" spans="1:19" x14ac:dyDescent="0.25">
      <c r="A192" s="38" t="str">
        <f t="shared" si="17"/>
        <v/>
      </c>
      <c r="B192" s="24"/>
      <c r="C192" s="24"/>
      <c r="D192" s="24"/>
      <c r="E192" s="24"/>
      <c r="F192" s="24"/>
      <c r="G192" s="25"/>
      <c r="H192" s="24"/>
      <c r="I192" s="24"/>
      <c r="J192" s="24"/>
      <c r="K192" s="19"/>
      <c r="L192" s="19"/>
      <c r="M192" s="21"/>
      <c r="N192" s="24"/>
      <c r="O192" s="23"/>
      <c r="P192" s="24"/>
      <c r="Q192" s="24"/>
      <c r="S192">
        <f t="shared" si="16"/>
        <v>1900</v>
      </c>
    </row>
    <row r="193" spans="1:19" x14ac:dyDescent="0.25">
      <c r="A193" s="38" t="str">
        <f t="shared" si="17"/>
        <v/>
      </c>
      <c r="B193" s="24"/>
      <c r="C193" s="24"/>
      <c r="D193" s="24"/>
      <c r="E193" s="24"/>
      <c r="F193" s="24"/>
      <c r="G193" s="25"/>
      <c r="H193" s="24"/>
      <c r="I193" s="24"/>
      <c r="J193" s="24"/>
      <c r="K193" s="19"/>
      <c r="L193" s="19"/>
      <c r="M193" s="21"/>
      <c r="N193" s="24"/>
      <c r="O193" s="23"/>
      <c r="P193" s="24"/>
      <c r="Q193" s="24"/>
      <c r="S193">
        <f t="shared" si="16"/>
        <v>1900</v>
      </c>
    </row>
    <row r="194" spans="1:19" x14ac:dyDescent="0.25">
      <c r="A194" s="38" t="str">
        <f t="shared" si="17"/>
        <v/>
      </c>
      <c r="B194" s="24"/>
      <c r="C194" s="24"/>
      <c r="D194" s="24"/>
      <c r="E194" s="24"/>
      <c r="F194" s="24"/>
      <c r="G194" s="25"/>
      <c r="H194" s="24"/>
      <c r="I194" s="24"/>
      <c r="J194" s="24"/>
      <c r="K194" s="19"/>
      <c r="L194" s="19"/>
      <c r="M194" s="21"/>
      <c r="N194" s="24"/>
      <c r="O194" s="23"/>
      <c r="P194" s="24"/>
      <c r="Q194" s="24"/>
      <c r="S194">
        <f t="shared" si="16"/>
        <v>1900</v>
      </c>
    </row>
    <row r="195" spans="1:19" x14ac:dyDescent="0.25">
      <c r="A195" s="38" t="str">
        <f t="shared" si="17"/>
        <v/>
      </c>
      <c r="B195" s="24"/>
      <c r="C195" s="24"/>
      <c r="D195" s="24"/>
      <c r="E195" s="24"/>
      <c r="F195" s="24"/>
      <c r="G195" s="25"/>
      <c r="H195" s="24"/>
      <c r="I195" s="24"/>
      <c r="J195" s="24"/>
      <c r="K195" s="19"/>
      <c r="L195" s="19"/>
      <c r="M195" s="21"/>
      <c r="N195" s="24"/>
      <c r="O195" s="23"/>
      <c r="P195" s="24"/>
      <c r="Q195" s="24"/>
      <c r="S195">
        <f t="shared" ref="S195:S258" si="18">YEAR(O195)</f>
        <v>1900</v>
      </c>
    </row>
    <row r="196" spans="1:19" x14ac:dyDescent="0.25">
      <c r="A196" s="38" t="str">
        <f t="shared" ref="A196:A259" si="19">IF(O196&lt;&gt;0,MONTH(O196),"")</f>
        <v/>
      </c>
      <c r="B196" s="24"/>
      <c r="C196" s="24"/>
      <c r="D196" s="24"/>
      <c r="E196" s="24"/>
      <c r="F196" s="24"/>
      <c r="G196" s="25"/>
      <c r="H196" s="24"/>
      <c r="I196" s="24"/>
      <c r="J196" s="24"/>
      <c r="K196" s="19"/>
      <c r="L196" s="19"/>
      <c r="M196" s="21"/>
      <c r="N196" s="24"/>
      <c r="O196" s="23"/>
      <c r="P196" s="24"/>
      <c r="Q196" s="24"/>
      <c r="S196">
        <f t="shared" si="18"/>
        <v>1900</v>
      </c>
    </row>
    <row r="197" spans="1:19" x14ac:dyDescent="0.25">
      <c r="A197" s="38" t="str">
        <f t="shared" si="19"/>
        <v/>
      </c>
      <c r="B197" s="24"/>
      <c r="C197" s="24"/>
      <c r="D197" s="24"/>
      <c r="E197" s="24"/>
      <c r="F197" s="24"/>
      <c r="G197" s="25"/>
      <c r="H197" s="24"/>
      <c r="I197" s="24"/>
      <c r="J197" s="24"/>
      <c r="K197" s="19"/>
      <c r="L197" s="19"/>
      <c r="M197" s="21"/>
      <c r="N197" s="24"/>
      <c r="O197" s="23"/>
      <c r="P197" s="24"/>
      <c r="Q197" s="24"/>
      <c r="S197">
        <f t="shared" si="18"/>
        <v>1900</v>
      </c>
    </row>
    <row r="198" spans="1:19" x14ac:dyDescent="0.25">
      <c r="A198" s="38" t="str">
        <f t="shared" si="19"/>
        <v/>
      </c>
      <c r="B198" s="24"/>
      <c r="C198" s="24"/>
      <c r="D198" s="24"/>
      <c r="E198" s="24"/>
      <c r="F198" s="24"/>
      <c r="G198" s="25"/>
      <c r="H198" s="24"/>
      <c r="I198" s="24"/>
      <c r="J198" s="24"/>
      <c r="K198" s="19"/>
      <c r="L198" s="19"/>
      <c r="M198" s="21"/>
      <c r="N198" s="24"/>
      <c r="O198" s="23"/>
      <c r="P198" s="24"/>
      <c r="Q198" s="24"/>
      <c r="S198">
        <f t="shared" si="18"/>
        <v>1900</v>
      </c>
    </row>
    <row r="199" spans="1:19" x14ac:dyDescent="0.25">
      <c r="A199" s="38" t="str">
        <f t="shared" si="19"/>
        <v/>
      </c>
      <c r="B199" s="24"/>
      <c r="C199" s="24"/>
      <c r="D199" s="24"/>
      <c r="E199" s="24"/>
      <c r="F199" s="24"/>
      <c r="G199" s="25"/>
      <c r="H199" s="24"/>
      <c r="I199" s="24"/>
      <c r="J199" s="24"/>
      <c r="K199" s="19"/>
      <c r="L199" s="19"/>
      <c r="M199" s="21"/>
      <c r="N199" s="24"/>
      <c r="O199" s="23"/>
      <c r="P199" s="24"/>
      <c r="Q199" s="24"/>
      <c r="S199">
        <f t="shared" si="18"/>
        <v>1900</v>
      </c>
    </row>
    <row r="200" spans="1:19" x14ac:dyDescent="0.25">
      <c r="A200" s="38" t="str">
        <f t="shared" si="19"/>
        <v/>
      </c>
      <c r="B200" s="24"/>
      <c r="C200" s="24"/>
      <c r="D200" s="24"/>
      <c r="E200" s="24"/>
      <c r="F200" s="24"/>
      <c r="G200" s="25"/>
      <c r="H200" s="24"/>
      <c r="I200" s="24"/>
      <c r="J200" s="24"/>
      <c r="K200" s="19"/>
      <c r="L200" s="19"/>
      <c r="M200" s="21"/>
      <c r="N200" s="24"/>
      <c r="O200" s="23"/>
      <c r="P200" s="24"/>
      <c r="Q200" s="24"/>
      <c r="S200">
        <f t="shared" si="18"/>
        <v>1900</v>
      </c>
    </row>
    <row r="201" spans="1:19" x14ac:dyDescent="0.25">
      <c r="A201" s="38" t="str">
        <f t="shared" si="19"/>
        <v/>
      </c>
      <c r="B201" s="24"/>
      <c r="C201" s="24"/>
      <c r="D201" s="24"/>
      <c r="E201" s="24"/>
      <c r="F201" s="24"/>
      <c r="G201" s="25"/>
      <c r="H201" s="24"/>
      <c r="I201" s="24"/>
      <c r="J201" s="24"/>
      <c r="K201" s="19"/>
      <c r="L201" s="19"/>
      <c r="M201" s="21"/>
      <c r="N201" s="24"/>
      <c r="O201" s="23"/>
      <c r="P201" s="24"/>
      <c r="Q201" s="24"/>
      <c r="S201">
        <f t="shared" si="18"/>
        <v>1900</v>
      </c>
    </row>
    <row r="202" spans="1:19" x14ac:dyDescent="0.25">
      <c r="A202" s="38" t="str">
        <f t="shared" si="19"/>
        <v/>
      </c>
      <c r="B202" s="24"/>
      <c r="C202" s="24"/>
      <c r="D202" s="24"/>
      <c r="E202" s="24"/>
      <c r="F202" s="24"/>
      <c r="G202" s="25"/>
      <c r="H202" s="24"/>
      <c r="I202" s="24"/>
      <c r="J202" s="24"/>
      <c r="K202" s="19"/>
      <c r="L202" s="19"/>
      <c r="M202" s="21"/>
      <c r="N202" s="24"/>
      <c r="O202" s="23"/>
      <c r="P202" s="24"/>
      <c r="Q202" s="24"/>
      <c r="S202">
        <f t="shared" si="18"/>
        <v>1900</v>
      </c>
    </row>
    <row r="203" spans="1:19" x14ac:dyDescent="0.25">
      <c r="A203" s="38" t="str">
        <f t="shared" si="19"/>
        <v/>
      </c>
      <c r="B203" s="24"/>
      <c r="C203" s="24"/>
      <c r="D203" s="24"/>
      <c r="E203" s="24"/>
      <c r="F203" s="24"/>
      <c r="G203" s="25"/>
      <c r="H203" s="24"/>
      <c r="I203" s="24"/>
      <c r="J203" s="24"/>
      <c r="K203" s="19"/>
      <c r="L203" s="19"/>
      <c r="M203" s="21"/>
      <c r="N203" s="24"/>
      <c r="O203" s="23"/>
      <c r="P203" s="24"/>
      <c r="Q203" s="24"/>
      <c r="S203">
        <f t="shared" si="18"/>
        <v>1900</v>
      </c>
    </row>
    <row r="204" spans="1:19" x14ac:dyDescent="0.25">
      <c r="A204" s="38" t="str">
        <f t="shared" si="19"/>
        <v/>
      </c>
      <c r="B204" s="24"/>
      <c r="C204" s="24"/>
      <c r="D204" s="24"/>
      <c r="E204" s="24"/>
      <c r="F204" s="24"/>
      <c r="G204" s="25"/>
      <c r="H204" s="24"/>
      <c r="I204" s="24"/>
      <c r="J204" s="24"/>
      <c r="K204" s="19"/>
      <c r="L204" s="19"/>
      <c r="M204" s="21"/>
      <c r="N204" s="24"/>
      <c r="O204" s="23"/>
      <c r="P204" s="24"/>
      <c r="Q204" s="24"/>
      <c r="S204">
        <f t="shared" si="18"/>
        <v>1900</v>
      </c>
    </row>
    <row r="205" spans="1:19" x14ac:dyDescent="0.25">
      <c r="A205" s="38" t="str">
        <f t="shared" si="19"/>
        <v/>
      </c>
      <c r="B205" s="24"/>
      <c r="C205" s="24"/>
      <c r="D205" s="24"/>
      <c r="E205" s="24"/>
      <c r="F205" s="24"/>
      <c r="G205" s="25"/>
      <c r="H205" s="24"/>
      <c r="I205" s="24"/>
      <c r="J205" s="24"/>
      <c r="K205" s="19"/>
      <c r="L205" s="19"/>
      <c r="M205" s="21"/>
      <c r="N205" s="24"/>
      <c r="O205" s="23"/>
      <c r="P205" s="24"/>
      <c r="Q205" s="24"/>
      <c r="S205">
        <f t="shared" si="18"/>
        <v>1900</v>
      </c>
    </row>
    <row r="206" spans="1:19" x14ac:dyDescent="0.25">
      <c r="A206" s="38" t="str">
        <f t="shared" si="19"/>
        <v/>
      </c>
      <c r="B206" s="24"/>
      <c r="C206" s="24"/>
      <c r="D206" s="24"/>
      <c r="E206" s="24"/>
      <c r="F206" s="24"/>
      <c r="G206" s="25"/>
      <c r="H206" s="24"/>
      <c r="I206" s="24"/>
      <c r="J206" s="24"/>
      <c r="K206" s="19"/>
      <c r="L206" s="19"/>
      <c r="M206" s="21"/>
      <c r="N206" s="24"/>
      <c r="O206" s="23"/>
      <c r="P206" s="24"/>
      <c r="Q206" s="24"/>
      <c r="S206">
        <f t="shared" si="18"/>
        <v>1900</v>
      </c>
    </row>
    <row r="207" spans="1:19" x14ac:dyDescent="0.25">
      <c r="A207" s="38" t="str">
        <f t="shared" si="19"/>
        <v/>
      </c>
      <c r="B207" s="24"/>
      <c r="C207" s="24"/>
      <c r="D207" s="24"/>
      <c r="E207" s="24"/>
      <c r="F207" s="24"/>
      <c r="G207" s="25"/>
      <c r="H207" s="24"/>
      <c r="I207" s="24"/>
      <c r="J207" s="24"/>
      <c r="K207" s="19"/>
      <c r="L207" s="19"/>
      <c r="M207" s="21"/>
      <c r="N207" s="24"/>
      <c r="O207" s="23"/>
      <c r="P207" s="24"/>
      <c r="Q207" s="24"/>
      <c r="S207">
        <f t="shared" si="18"/>
        <v>1900</v>
      </c>
    </row>
    <row r="208" spans="1:19" x14ac:dyDescent="0.25">
      <c r="A208" s="38" t="str">
        <f t="shared" si="19"/>
        <v/>
      </c>
      <c r="B208" s="24"/>
      <c r="C208" s="24"/>
      <c r="D208" s="24"/>
      <c r="E208" s="24"/>
      <c r="F208" s="24"/>
      <c r="G208" s="25"/>
      <c r="H208" s="24"/>
      <c r="I208" s="24"/>
      <c r="J208" s="24"/>
      <c r="K208" s="19"/>
      <c r="L208" s="19"/>
      <c r="M208" s="21"/>
      <c r="N208" s="24"/>
      <c r="O208" s="23"/>
      <c r="P208" s="24"/>
      <c r="Q208" s="24"/>
      <c r="S208">
        <f t="shared" si="18"/>
        <v>1900</v>
      </c>
    </row>
    <row r="209" spans="1:19" x14ac:dyDescent="0.25">
      <c r="A209" s="38" t="str">
        <f t="shared" si="19"/>
        <v/>
      </c>
      <c r="B209" s="24"/>
      <c r="C209" s="24"/>
      <c r="D209" s="24"/>
      <c r="E209" s="24"/>
      <c r="F209" s="24"/>
      <c r="G209" s="25"/>
      <c r="H209" s="24"/>
      <c r="I209" s="24"/>
      <c r="J209" s="24"/>
      <c r="K209" s="19"/>
      <c r="L209" s="19"/>
      <c r="M209" s="21"/>
      <c r="N209" s="24"/>
      <c r="O209" s="23"/>
      <c r="P209" s="24"/>
      <c r="Q209" s="24"/>
      <c r="S209">
        <f t="shared" si="18"/>
        <v>1900</v>
      </c>
    </row>
    <row r="210" spans="1:19" x14ac:dyDescent="0.25">
      <c r="A210" s="38" t="str">
        <f t="shared" si="19"/>
        <v/>
      </c>
      <c r="B210" s="24"/>
      <c r="C210" s="24"/>
      <c r="D210" s="24"/>
      <c r="E210" s="24"/>
      <c r="F210" s="24"/>
      <c r="G210" s="25"/>
      <c r="H210" s="24"/>
      <c r="I210" s="24"/>
      <c r="J210" s="24"/>
      <c r="K210" s="19"/>
      <c r="L210" s="19"/>
      <c r="M210" s="21"/>
      <c r="N210" s="24"/>
      <c r="O210" s="23"/>
      <c r="P210" s="24"/>
      <c r="Q210" s="24"/>
      <c r="S210">
        <f t="shared" si="18"/>
        <v>1900</v>
      </c>
    </row>
    <row r="211" spans="1:19" x14ac:dyDescent="0.25">
      <c r="A211" s="38" t="str">
        <f t="shared" si="19"/>
        <v/>
      </c>
      <c r="B211" s="24"/>
      <c r="C211" s="24"/>
      <c r="D211" s="24"/>
      <c r="E211" s="24"/>
      <c r="F211" s="24"/>
      <c r="G211" s="25"/>
      <c r="H211" s="24"/>
      <c r="I211" s="24"/>
      <c r="J211" s="24"/>
      <c r="K211" s="19"/>
      <c r="L211" s="19"/>
      <c r="M211" s="21"/>
      <c r="N211" s="24"/>
      <c r="O211" s="23"/>
      <c r="P211" s="24"/>
      <c r="Q211" s="24"/>
      <c r="S211">
        <f t="shared" si="18"/>
        <v>1900</v>
      </c>
    </row>
    <row r="212" spans="1:19" x14ac:dyDescent="0.25">
      <c r="A212" s="38" t="str">
        <f t="shared" si="19"/>
        <v/>
      </c>
      <c r="B212" s="24"/>
      <c r="C212" s="24"/>
      <c r="D212" s="24"/>
      <c r="E212" s="24"/>
      <c r="F212" s="24"/>
      <c r="G212" s="25"/>
      <c r="H212" s="24"/>
      <c r="I212" s="24"/>
      <c r="J212" s="24"/>
      <c r="K212" s="19"/>
      <c r="L212" s="19"/>
      <c r="M212" s="21"/>
      <c r="N212" s="24"/>
      <c r="O212" s="23"/>
      <c r="P212" s="24"/>
      <c r="Q212" s="24"/>
      <c r="S212">
        <f t="shared" si="18"/>
        <v>1900</v>
      </c>
    </row>
    <row r="213" spans="1:19" x14ac:dyDescent="0.25">
      <c r="A213" s="38" t="str">
        <f t="shared" si="19"/>
        <v/>
      </c>
      <c r="B213" s="24"/>
      <c r="C213" s="24"/>
      <c r="D213" s="24"/>
      <c r="E213" s="24"/>
      <c r="F213" s="24"/>
      <c r="G213" s="25"/>
      <c r="H213" s="24"/>
      <c r="I213" s="24"/>
      <c r="J213" s="24"/>
      <c r="K213" s="19"/>
      <c r="L213" s="19"/>
      <c r="M213" s="21"/>
      <c r="N213" s="24"/>
      <c r="O213" s="23"/>
      <c r="P213" s="24"/>
      <c r="Q213" s="24"/>
      <c r="S213">
        <f t="shared" si="18"/>
        <v>1900</v>
      </c>
    </row>
    <row r="214" spans="1:19" x14ac:dyDescent="0.25">
      <c r="A214" s="38" t="str">
        <f t="shared" si="19"/>
        <v/>
      </c>
      <c r="B214" s="24"/>
      <c r="C214" s="24"/>
      <c r="D214" s="24"/>
      <c r="E214" s="24"/>
      <c r="F214" s="24"/>
      <c r="G214" s="25"/>
      <c r="H214" s="24"/>
      <c r="I214" s="24"/>
      <c r="J214" s="24"/>
      <c r="K214" s="19"/>
      <c r="L214" s="19"/>
      <c r="M214" s="21"/>
      <c r="N214" s="24"/>
      <c r="O214" s="23"/>
      <c r="P214" s="24"/>
      <c r="Q214" s="24"/>
      <c r="S214">
        <f t="shared" si="18"/>
        <v>1900</v>
      </c>
    </row>
    <row r="215" spans="1:19" x14ac:dyDescent="0.25">
      <c r="A215" s="38" t="str">
        <f t="shared" si="19"/>
        <v/>
      </c>
      <c r="B215" s="24"/>
      <c r="C215" s="24"/>
      <c r="D215" s="24"/>
      <c r="E215" s="24"/>
      <c r="F215" s="24"/>
      <c r="G215" s="25"/>
      <c r="H215" s="24"/>
      <c r="I215" s="24"/>
      <c r="J215" s="24"/>
      <c r="K215" s="19"/>
      <c r="L215" s="19"/>
      <c r="M215" s="21"/>
      <c r="N215" s="24"/>
      <c r="O215" s="23"/>
      <c r="P215" s="24"/>
      <c r="Q215" s="24"/>
      <c r="S215">
        <f t="shared" si="18"/>
        <v>1900</v>
      </c>
    </row>
    <row r="216" spans="1:19" x14ac:dyDescent="0.25">
      <c r="A216" s="38" t="str">
        <f t="shared" si="19"/>
        <v/>
      </c>
      <c r="B216" s="24"/>
      <c r="C216" s="24"/>
      <c r="D216" s="24"/>
      <c r="E216" s="24"/>
      <c r="F216" s="24"/>
      <c r="G216" s="25"/>
      <c r="H216" s="24"/>
      <c r="I216" s="24"/>
      <c r="J216" s="24"/>
      <c r="K216" s="19"/>
      <c r="L216" s="19"/>
      <c r="M216" s="21"/>
      <c r="N216" s="24"/>
      <c r="O216" s="23"/>
      <c r="P216" s="24"/>
      <c r="Q216" s="24"/>
      <c r="S216">
        <f t="shared" si="18"/>
        <v>1900</v>
      </c>
    </row>
    <row r="217" spans="1:19" x14ac:dyDescent="0.25">
      <c r="A217" s="38" t="str">
        <f t="shared" si="19"/>
        <v/>
      </c>
      <c r="B217" s="24"/>
      <c r="C217" s="24"/>
      <c r="D217" s="24"/>
      <c r="E217" s="24"/>
      <c r="F217" s="24"/>
      <c r="G217" s="25"/>
      <c r="H217" s="24"/>
      <c r="I217" s="24"/>
      <c r="J217" s="24"/>
      <c r="K217" s="19"/>
      <c r="L217" s="19"/>
      <c r="M217" s="21"/>
      <c r="N217" s="24"/>
      <c r="O217" s="23"/>
      <c r="P217" s="24"/>
      <c r="Q217" s="24"/>
      <c r="S217">
        <f t="shared" si="18"/>
        <v>1900</v>
      </c>
    </row>
    <row r="218" spans="1:19" x14ac:dyDescent="0.25">
      <c r="A218" s="38" t="str">
        <f t="shared" si="19"/>
        <v/>
      </c>
      <c r="B218" s="24"/>
      <c r="C218" s="24"/>
      <c r="D218" s="24"/>
      <c r="E218" s="24"/>
      <c r="F218" s="24"/>
      <c r="G218" s="25"/>
      <c r="H218" s="24"/>
      <c r="I218" s="24"/>
      <c r="J218" s="24"/>
      <c r="K218" s="19"/>
      <c r="L218" s="19"/>
      <c r="M218" s="21"/>
      <c r="N218" s="24"/>
      <c r="O218" s="23"/>
      <c r="P218" s="24"/>
      <c r="Q218" s="24"/>
      <c r="S218">
        <f t="shared" si="18"/>
        <v>1900</v>
      </c>
    </row>
    <row r="219" spans="1:19" x14ac:dyDescent="0.25">
      <c r="A219" s="38" t="str">
        <f t="shared" si="19"/>
        <v/>
      </c>
      <c r="B219" s="24"/>
      <c r="C219" s="24"/>
      <c r="D219" s="24"/>
      <c r="E219" s="24"/>
      <c r="F219" s="24"/>
      <c r="G219" s="25"/>
      <c r="H219" s="24"/>
      <c r="I219" s="24"/>
      <c r="J219" s="24"/>
      <c r="K219" s="19"/>
      <c r="L219" s="19"/>
      <c r="M219" s="21"/>
      <c r="N219" s="24"/>
      <c r="O219" s="23"/>
      <c r="P219" s="24"/>
      <c r="Q219" s="24"/>
      <c r="S219">
        <f t="shared" si="18"/>
        <v>1900</v>
      </c>
    </row>
    <row r="220" spans="1:19" x14ac:dyDescent="0.25">
      <c r="A220" s="38" t="str">
        <f t="shared" si="19"/>
        <v/>
      </c>
      <c r="B220" s="24"/>
      <c r="C220" s="24"/>
      <c r="D220" s="24"/>
      <c r="E220" s="24"/>
      <c r="F220" s="24"/>
      <c r="G220" s="25"/>
      <c r="H220" s="24"/>
      <c r="I220" s="24"/>
      <c r="J220" s="24"/>
      <c r="K220" s="19"/>
      <c r="L220" s="19"/>
      <c r="M220" s="21"/>
      <c r="N220" s="24"/>
      <c r="O220" s="23"/>
      <c r="P220" s="24"/>
      <c r="Q220" s="24"/>
      <c r="S220">
        <f t="shared" si="18"/>
        <v>1900</v>
      </c>
    </row>
    <row r="221" spans="1:19" x14ac:dyDescent="0.25">
      <c r="A221" s="38" t="str">
        <f t="shared" si="19"/>
        <v/>
      </c>
      <c r="B221" s="24"/>
      <c r="C221" s="24"/>
      <c r="D221" s="24"/>
      <c r="E221" s="24"/>
      <c r="F221" s="24"/>
      <c r="G221" s="25"/>
      <c r="H221" s="24"/>
      <c r="I221" s="24"/>
      <c r="J221" s="24"/>
      <c r="K221" s="19"/>
      <c r="L221" s="19"/>
      <c r="M221" s="21"/>
      <c r="N221" s="24"/>
      <c r="O221" s="23"/>
      <c r="P221" s="24"/>
      <c r="Q221" s="24"/>
      <c r="S221">
        <f t="shared" si="18"/>
        <v>1900</v>
      </c>
    </row>
    <row r="222" spans="1:19" x14ac:dyDescent="0.25">
      <c r="A222" s="38" t="str">
        <f t="shared" si="19"/>
        <v/>
      </c>
      <c r="B222" s="24"/>
      <c r="C222" s="24"/>
      <c r="D222" s="24"/>
      <c r="E222" s="24"/>
      <c r="F222" s="24"/>
      <c r="G222" s="25"/>
      <c r="H222" s="24"/>
      <c r="I222" s="24"/>
      <c r="J222" s="24"/>
      <c r="K222" s="19"/>
      <c r="L222" s="19"/>
      <c r="M222" s="21"/>
      <c r="N222" s="24"/>
      <c r="O222" s="23"/>
      <c r="P222" s="24"/>
      <c r="Q222" s="24"/>
      <c r="S222">
        <f t="shared" si="18"/>
        <v>1900</v>
      </c>
    </row>
    <row r="223" spans="1:19" x14ac:dyDescent="0.25">
      <c r="A223" s="38" t="str">
        <f t="shared" si="19"/>
        <v/>
      </c>
      <c r="B223" s="24"/>
      <c r="C223" s="24"/>
      <c r="D223" s="24"/>
      <c r="E223" s="24"/>
      <c r="F223" s="24"/>
      <c r="G223" s="25"/>
      <c r="H223" s="24"/>
      <c r="I223" s="24"/>
      <c r="J223" s="24"/>
      <c r="K223" s="19"/>
      <c r="L223" s="19"/>
      <c r="M223" s="21"/>
      <c r="N223" s="24"/>
      <c r="O223" s="23"/>
      <c r="P223" s="24"/>
      <c r="Q223" s="24"/>
      <c r="S223">
        <f t="shared" si="18"/>
        <v>1900</v>
      </c>
    </row>
    <row r="224" spans="1:19" x14ac:dyDescent="0.25">
      <c r="A224" s="38" t="str">
        <f t="shared" si="19"/>
        <v/>
      </c>
      <c r="B224" s="24"/>
      <c r="C224" s="24"/>
      <c r="D224" s="24"/>
      <c r="E224" s="24"/>
      <c r="F224" s="24"/>
      <c r="G224" s="25"/>
      <c r="H224" s="24"/>
      <c r="I224" s="24"/>
      <c r="J224" s="24"/>
      <c r="K224" s="19"/>
      <c r="L224" s="19"/>
      <c r="M224" s="21"/>
      <c r="N224" s="24"/>
      <c r="O224" s="23"/>
      <c r="P224" s="24"/>
      <c r="Q224" s="24"/>
      <c r="S224">
        <f t="shared" si="18"/>
        <v>1900</v>
      </c>
    </row>
    <row r="225" spans="1:19" x14ac:dyDescent="0.25">
      <c r="A225" s="38" t="str">
        <f t="shared" si="19"/>
        <v/>
      </c>
      <c r="B225" s="24"/>
      <c r="C225" s="24"/>
      <c r="D225" s="24"/>
      <c r="E225" s="24"/>
      <c r="F225" s="24"/>
      <c r="G225" s="25"/>
      <c r="H225" s="24"/>
      <c r="I225" s="24"/>
      <c r="J225" s="24"/>
      <c r="K225" s="19"/>
      <c r="L225" s="19"/>
      <c r="M225" s="21"/>
      <c r="N225" s="24"/>
      <c r="O225" s="23"/>
      <c r="P225" s="24"/>
      <c r="Q225" s="24"/>
      <c r="S225">
        <f t="shared" si="18"/>
        <v>1900</v>
      </c>
    </row>
    <row r="226" spans="1:19" x14ac:dyDescent="0.25">
      <c r="A226" s="38" t="str">
        <f t="shared" si="19"/>
        <v/>
      </c>
      <c r="B226" s="24"/>
      <c r="C226" s="24"/>
      <c r="D226" s="24"/>
      <c r="E226" s="24"/>
      <c r="F226" s="24"/>
      <c r="G226" s="25"/>
      <c r="H226" s="24"/>
      <c r="I226" s="24"/>
      <c r="J226" s="24"/>
      <c r="K226" s="19"/>
      <c r="L226" s="19"/>
      <c r="M226" s="21"/>
      <c r="N226" s="24"/>
      <c r="O226" s="23"/>
      <c r="P226" s="24"/>
      <c r="Q226" s="24"/>
      <c r="S226">
        <f t="shared" si="18"/>
        <v>1900</v>
      </c>
    </row>
    <row r="227" spans="1:19" x14ac:dyDescent="0.25">
      <c r="A227" s="38" t="str">
        <f t="shared" si="19"/>
        <v/>
      </c>
      <c r="B227" s="24"/>
      <c r="C227" s="24"/>
      <c r="D227" s="24"/>
      <c r="E227" s="24"/>
      <c r="F227" s="24"/>
      <c r="G227" s="25"/>
      <c r="H227" s="24"/>
      <c r="I227" s="24"/>
      <c r="J227" s="24"/>
      <c r="K227" s="19"/>
      <c r="L227" s="19"/>
      <c r="M227" s="21"/>
      <c r="N227" s="24"/>
      <c r="O227" s="23"/>
      <c r="P227" s="24"/>
      <c r="Q227" s="24"/>
      <c r="S227">
        <f t="shared" si="18"/>
        <v>1900</v>
      </c>
    </row>
    <row r="228" spans="1:19" x14ac:dyDescent="0.25">
      <c r="A228" s="38" t="str">
        <f t="shared" si="19"/>
        <v/>
      </c>
      <c r="B228" s="24"/>
      <c r="C228" s="24"/>
      <c r="D228" s="24"/>
      <c r="E228" s="24"/>
      <c r="F228" s="24"/>
      <c r="G228" s="25"/>
      <c r="H228" s="24"/>
      <c r="I228" s="24"/>
      <c r="J228" s="24"/>
      <c r="K228" s="19"/>
      <c r="L228" s="19"/>
      <c r="M228" s="21"/>
      <c r="N228" s="24"/>
      <c r="O228" s="23"/>
      <c r="P228" s="24"/>
      <c r="Q228" s="24"/>
      <c r="S228">
        <f t="shared" si="18"/>
        <v>1900</v>
      </c>
    </row>
    <row r="229" spans="1:19" x14ac:dyDescent="0.25">
      <c r="A229" s="38" t="str">
        <f t="shared" si="19"/>
        <v/>
      </c>
      <c r="B229" s="24"/>
      <c r="C229" s="24"/>
      <c r="D229" s="24"/>
      <c r="E229" s="24"/>
      <c r="F229" s="24"/>
      <c r="G229" s="25"/>
      <c r="H229" s="24"/>
      <c r="I229" s="24"/>
      <c r="J229" s="24"/>
      <c r="K229" s="19"/>
      <c r="L229" s="19"/>
      <c r="M229" s="21"/>
      <c r="N229" s="24"/>
      <c r="O229" s="23"/>
      <c r="P229" s="24"/>
      <c r="Q229" s="24"/>
      <c r="S229">
        <f t="shared" si="18"/>
        <v>1900</v>
      </c>
    </row>
    <row r="230" spans="1:19" x14ac:dyDescent="0.25">
      <c r="A230" s="38" t="str">
        <f t="shared" si="19"/>
        <v/>
      </c>
      <c r="B230" s="24"/>
      <c r="C230" s="24"/>
      <c r="D230" s="24"/>
      <c r="E230" s="24"/>
      <c r="F230" s="24"/>
      <c r="G230" s="25"/>
      <c r="H230" s="24"/>
      <c r="I230" s="24"/>
      <c r="J230" s="24"/>
      <c r="K230" s="19"/>
      <c r="L230" s="19"/>
      <c r="M230" s="21"/>
      <c r="N230" s="24"/>
      <c r="O230" s="23"/>
      <c r="P230" s="24"/>
      <c r="Q230" s="24"/>
      <c r="S230">
        <f t="shared" si="18"/>
        <v>1900</v>
      </c>
    </row>
    <row r="231" spans="1:19" x14ac:dyDescent="0.25">
      <c r="A231" s="38" t="str">
        <f t="shared" si="19"/>
        <v/>
      </c>
      <c r="B231" s="24"/>
      <c r="C231" s="24"/>
      <c r="D231" s="24"/>
      <c r="E231" s="24"/>
      <c r="F231" s="24"/>
      <c r="G231" s="25"/>
      <c r="H231" s="24"/>
      <c r="I231" s="24"/>
      <c r="J231" s="24"/>
      <c r="K231" s="19"/>
      <c r="L231" s="19"/>
      <c r="M231" s="21"/>
      <c r="N231" s="24"/>
      <c r="O231" s="23"/>
      <c r="P231" s="24"/>
      <c r="Q231" s="24"/>
      <c r="S231">
        <f t="shared" si="18"/>
        <v>1900</v>
      </c>
    </row>
    <row r="232" spans="1:19" x14ac:dyDescent="0.25">
      <c r="A232" s="38" t="str">
        <f t="shared" si="19"/>
        <v/>
      </c>
      <c r="B232" s="24"/>
      <c r="C232" s="24"/>
      <c r="D232" s="24"/>
      <c r="E232" s="24"/>
      <c r="F232" s="24"/>
      <c r="G232" s="25"/>
      <c r="H232" s="24"/>
      <c r="I232" s="24"/>
      <c r="J232" s="24"/>
      <c r="K232" s="19"/>
      <c r="L232" s="19"/>
      <c r="M232" s="21"/>
      <c r="N232" s="24"/>
      <c r="O232" s="23"/>
      <c r="P232" s="24"/>
      <c r="Q232" s="24"/>
      <c r="S232">
        <f t="shared" si="18"/>
        <v>1900</v>
      </c>
    </row>
    <row r="233" spans="1:19" x14ac:dyDescent="0.25">
      <c r="A233" s="38" t="str">
        <f t="shared" si="19"/>
        <v/>
      </c>
      <c r="B233" s="24"/>
      <c r="C233" s="24"/>
      <c r="D233" s="24"/>
      <c r="E233" s="24"/>
      <c r="F233" s="24"/>
      <c r="G233" s="25"/>
      <c r="H233" s="24"/>
      <c r="I233" s="24"/>
      <c r="J233" s="24"/>
      <c r="K233" s="19"/>
      <c r="L233" s="19"/>
      <c r="M233" s="21"/>
      <c r="N233" s="24"/>
      <c r="O233" s="23"/>
      <c r="P233" s="24"/>
      <c r="Q233" s="24"/>
      <c r="S233">
        <f t="shared" si="18"/>
        <v>1900</v>
      </c>
    </row>
    <row r="234" spans="1:19" x14ac:dyDescent="0.25">
      <c r="A234" s="38" t="str">
        <f t="shared" si="19"/>
        <v/>
      </c>
      <c r="B234" s="24"/>
      <c r="C234" s="24"/>
      <c r="D234" s="24"/>
      <c r="E234" s="24"/>
      <c r="F234" s="24"/>
      <c r="G234" s="25"/>
      <c r="H234" s="24"/>
      <c r="I234" s="24"/>
      <c r="J234" s="24"/>
      <c r="K234" s="19"/>
      <c r="L234" s="19"/>
      <c r="M234" s="21"/>
      <c r="N234" s="24"/>
      <c r="O234" s="23"/>
      <c r="P234" s="24"/>
      <c r="Q234" s="24"/>
      <c r="S234">
        <f t="shared" si="18"/>
        <v>1900</v>
      </c>
    </row>
    <row r="235" spans="1:19" x14ac:dyDescent="0.25">
      <c r="A235" s="38" t="str">
        <f t="shared" si="19"/>
        <v/>
      </c>
      <c r="B235" s="24"/>
      <c r="C235" s="24"/>
      <c r="D235" s="24"/>
      <c r="E235" s="24"/>
      <c r="F235" s="24"/>
      <c r="G235" s="25"/>
      <c r="H235" s="24"/>
      <c r="I235" s="24"/>
      <c r="J235" s="24"/>
      <c r="K235" s="19"/>
      <c r="L235" s="19"/>
      <c r="M235" s="21"/>
      <c r="N235" s="24"/>
      <c r="O235" s="23"/>
      <c r="P235" s="24"/>
      <c r="Q235" s="24"/>
      <c r="S235">
        <f t="shared" si="18"/>
        <v>1900</v>
      </c>
    </row>
    <row r="236" spans="1:19" x14ac:dyDescent="0.25">
      <c r="A236" s="38" t="str">
        <f t="shared" si="19"/>
        <v/>
      </c>
      <c r="B236" s="24"/>
      <c r="C236" s="24"/>
      <c r="D236" s="24"/>
      <c r="E236" s="24"/>
      <c r="F236" s="24"/>
      <c r="G236" s="25"/>
      <c r="H236" s="24"/>
      <c r="I236" s="24"/>
      <c r="J236" s="24"/>
      <c r="K236" s="19"/>
      <c r="L236" s="19"/>
      <c r="M236" s="21"/>
      <c r="N236" s="24"/>
      <c r="O236" s="23"/>
      <c r="P236" s="24"/>
      <c r="Q236" s="24"/>
      <c r="S236">
        <f t="shared" si="18"/>
        <v>1900</v>
      </c>
    </row>
    <row r="237" spans="1:19" x14ac:dyDescent="0.25">
      <c r="A237" s="38" t="str">
        <f t="shared" si="19"/>
        <v/>
      </c>
      <c r="B237" s="24"/>
      <c r="C237" s="24"/>
      <c r="D237" s="24"/>
      <c r="E237" s="24"/>
      <c r="F237" s="24"/>
      <c r="G237" s="25"/>
      <c r="H237" s="24"/>
      <c r="I237" s="24"/>
      <c r="J237" s="24"/>
      <c r="K237" s="19"/>
      <c r="L237" s="19"/>
      <c r="M237" s="21"/>
      <c r="N237" s="24"/>
      <c r="O237" s="23"/>
      <c r="P237" s="24"/>
      <c r="Q237" s="24"/>
      <c r="S237">
        <f t="shared" si="18"/>
        <v>1900</v>
      </c>
    </row>
    <row r="238" spans="1:19" x14ac:dyDescent="0.25">
      <c r="A238" s="38" t="str">
        <f t="shared" si="19"/>
        <v/>
      </c>
      <c r="B238" s="24"/>
      <c r="C238" s="24"/>
      <c r="D238" s="24"/>
      <c r="E238" s="24"/>
      <c r="F238" s="24"/>
      <c r="G238" s="25"/>
      <c r="H238" s="24"/>
      <c r="I238" s="24"/>
      <c r="J238" s="24"/>
      <c r="K238" s="19"/>
      <c r="L238" s="19"/>
      <c r="M238" s="21"/>
      <c r="N238" s="24"/>
      <c r="O238" s="23"/>
      <c r="P238" s="24"/>
      <c r="Q238" s="24"/>
      <c r="S238">
        <f t="shared" si="18"/>
        <v>1900</v>
      </c>
    </row>
    <row r="239" spans="1:19" x14ac:dyDescent="0.25">
      <c r="A239" s="38" t="str">
        <f t="shared" si="19"/>
        <v/>
      </c>
      <c r="B239" s="24"/>
      <c r="C239" s="24"/>
      <c r="D239" s="24"/>
      <c r="E239" s="24"/>
      <c r="F239" s="24"/>
      <c r="G239" s="25"/>
      <c r="H239" s="24"/>
      <c r="I239" s="24"/>
      <c r="J239" s="24"/>
      <c r="K239" s="19"/>
      <c r="L239" s="19"/>
      <c r="M239" s="21"/>
      <c r="N239" s="24"/>
      <c r="O239" s="23"/>
      <c r="P239" s="24"/>
      <c r="Q239" s="24"/>
      <c r="S239">
        <f t="shared" si="18"/>
        <v>1900</v>
      </c>
    </row>
    <row r="240" spans="1:19" x14ac:dyDescent="0.25">
      <c r="A240" s="38" t="str">
        <f t="shared" si="19"/>
        <v/>
      </c>
      <c r="B240" s="24"/>
      <c r="C240" s="24"/>
      <c r="D240" s="24"/>
      <c r="E240" s="24"/>
      <c r="F240" s="24"/>
      <c r="G240" s="25"/>
      <c r="H240" s="24"/>
      <c r="I240" s="24"/>
      <c r="J240" s="24"/>
      <c r="K240" s="19"/>
      <c r="L240" s="19"/>
      <c r="M240" s="21"/>
      <c r="N240" s="24"/>
      <c r="O240" s="23"/>
      <c r="P240" s="24"/>
      <c r="Q240" s="24"/>
      <c r="S240">
        <f t="shared" si="18"/>
        <v>1900</v>
      </c>
    </row>
    <row r="241" spans="1:19" x14ac:dyDescent="0.25">
      <c r="A241" s="38" t="str">
        <f t="shared" si="19"/>
        <v/>
      </c>
      <c r="B241" s="24"/>
      <c r="C241" s="24"/>
      <c r="D241" s="24"/>
      <c r="E241" s="24"/>
      <c r="F241" s="24"/>
      <c r="G241" s="25"/>
      <c r="H241" s="24"/>
      <c r="I241" s="24"/>
      <c r="J241" s="24"/>
      <c r="K241" s="19"/>
      <c r="L241" s="19"/>
      <c r="M241" s="21"/>
      <c r="N241" s="24"/>
      <c r="O241" s="23"/>
      <c r="P241" s="24"/>
      <c r="Q241" s="24"/>
      <c r="S241">
        <f t="shared" si="18"/>
        <v>1900</v>
      </c>
    </row>
    <row r="242" spans="1:19" x14ac:dyDescent="0.25">
      <c r="A242" s="38" t="str">
        <f t="shared" si="19"/>
        <v/>
      </c>
      <c r="B242" s="24"/>
      <c r="C242" s="24"/>
      <c r="D242" s="24"/>
      <c r="E242" s="24"/>
      <c r="F242" s="24"/>
      <c r="G242" s="25"/>
      <c r="H242" s="24"/>
      <c r="I242" s="24"/>
      <c r="J242" s="24"/>
      <c r="K242" s="19"/>
      <c r="L242" s="19"/>
      <c r="M242" s="21"/>
      <c r="N242" s="24"/>
      <c r="O242" s="23"/>
      <c r="P242" s="24"/>
      <c r="Q242" s="24"/>
      <c r="S242">
        <f t="shared" si="18"/>
        <v>1900</v>
      </c>
    </row>
    <row r="243" spans="1:19" x14ac:dyDescent="0.25">
      <c r="A243" s="38" t="str">
        <f t="shared" si="19"/>
        <v/>
      </c>
      <c r="B243" s="24"/>
      <c r="C243" s="24"/>
      <c r="D243" s="24"/>
      <c r="E243" s="24"/>
      <c r="F243" s="24"/>
      <c r="G243" s="25"/>
      <c r="H243" s="24"/>
      <c r="I243" s="24"/>
      <c r="J243" s="24"/>
      <c r="K243" s="19"/>
      <c r="L243" s="19"/>
      <c r="M243" s="21"/>
      <c r="N243" s="24"/>
      <c r="O243" s="23"/>
      <c r="P243" s="24"/>
      <c r="Q243" s="24"/>
      <c r="S243">
        <f t="shared" si="18"/>
        <v>1900</v>
      </c>
    </row>
    <row r="244" spans="1:19" x14ac:dyDescent="0.25">
      <c r="A244" s="38" t="str">
        <f t="shared" si="19"/>
        <v/>
      </c>
      <c r="B244" s="24"/>
      <c r="C244" s="24"/>
      <c r="D244" s="24"/>
      <c r="E244" s="24"/>
      <c r="F244" s="24"/>
      <c r="G244" s="25"/>
      <c r="H244" s="24"/>
      <c r="I244" s="24"/>
      <c r="J244" s="24"/>
      <c r="K244" s="19"/>
      <c r="L244" s="19"/>
      <c r="M244" s="21"/>
      <c r="N244" s="24"/>
      <c r="O244" s="23"/>
      <c r="P244" s="24"/>
      <c r="Q244" s="24"/>
      <c r="S244">
        <f t="shared" si="18"/>
        <v>1900</v>
      </c>
    </row>
    <row r="245" spans="1:19" x14ac:dyDescent="0.25">
      <c r="A245" s="38" t="str">
        <f t="shared" si="19"/>
        <v/>
      </c>
      <c r="B245" s="24"/>
      <c r="C245" s="24"/>
      <c r="D245" s="24"/>
      <c r="E245" s="24"/>
      <c r="F245" s="24"/>
      <c r="G245" s="25"/>
      <c r="H245" s="24"/>
      <c r="I245" s="24"/>
      <c r="J245" s="24"/>
      <c r="K245" s="19"/>
      <c r="L245" s="19"/>
      <c r="M245" s="21"/>
      <c r="N245" s="24"/>
      <c r="O245" s="23"/>
      <c r="P245" s="24"/>
      <c r="Q245" s="24"/>
      <c r="S245">
        <f t="shared" si="18"/>
        <v>1900</v>
      </c>
    </row>
    <row r="246" spans="1:19" x14ac:dyDescent="0.25">
      <c r="A246" s="38" t="str">
        <f t="shared" si="19"/>
        <v/>
      </c>
      <c r="B246" s="24"/>
      <c r="C246" s="24"/>
      <c r="D246" s="24"/>
      <c r="E246" s="24"/>
      <c r="F246" s="24"/>
      <c r="G246" s="25"/>
      <c r="H246" s="24"/>
      <c r="I246" s="24"/>
      <c r="J246" s="24"/>
      <c r="K246" s="19"/>
      <c r="L246" s="19"/>
      <c r="M246" s="21"/>
      <c r="N246" s="24"/>
      <c r="O246" s="23"/>
      <c r="P246" s="24"/>
      <c r="Q246" s="24"/>
      <c r="S246">
        <f t="shared" si="18"/>
        <v>1900</v>
      </c>
    </row>
    <row r="247" spans="1:19" x14ac:dyDescent="0.25">
      <c r="A247" s="38" t="str">
        <f t="shared" si="19"/>
        <v/>
      </c>
      <c r="B247" s="24"/>
      <c r="C247" s="24"/>
      <c r="D247" s="24"/>
      <c r="E247" s="24"/>
      <c r="F247" s="24"/>
      <c r="G247" s="25"/>
      <c r="H247" s="24"/>
      <c r="I247" s="24"/>
      <c r="J247" s="24"/>
      <c r="K247" s="19"/>
      <c r="L247" s="19"/>
      <c r="M247" s="21"/>
      <c r="N247" s="24"/>
      <c r="O247" s="23"/>
      <c r="P247" s="24"/>
      <c r="Q247" s="24"/>
      <c r="S247">
        <f t="shared" si="18"/>
        <v>1900</v>
      </c>
    </row>
    <row r="248" spans="1:19" x14ac:dyDescent="0.25">
      <c r="A248" s="38" t="str">
        <f t="shared" si="19"/>
        <v/>
      </c>
      <c r="B248" s="24"/>
      <c r="C248" s="24"/>
      <c r="D248" s="24"/>
      <c r="E248" s="24"/>
      <c r="F248" s="24"/>
      <c r="G248" s="25"/>
      <c r="H248" s="24"/>
      <c r="I248" s="24"/>
      <c r="J248" s="24"/>
      <c r="K248" s="19"/>
      <c r="L248" s="19"/>
      <c r="M248" s="21"/>
      <c r="N248" s="24"/>
      <c r="O248" s="23"/>
      <c r="P248" s="24"/>
      <c r="Q248" s="24"/>
      <c r="S248">
        <f t="shared" si="18"/>
        <v>1900</v>
      </c>
    </row>
    <row r="249" spans="1:19" x14ac:dyDescent="0.25">
      <c r="A249" s="38" t="str">
        <f t="shared" si="19"/>
        <v/>
      </c>
      <c r="B249" s="24"/>
      <c r="C249" s="24"/>
      <c r="D249" s="24"/>
      <c r="E249" s="24"/>
      <c r="F249" s="24"/>
      <c r="G249" s="25"/>
      <c r="H249" s="24"/>
      <c r="I249" s="24"/>
      <c r="J249" s="24"/>
      <c r="K249" s="19"/>
      <c r="L249" s="19"/>
      <c r="M249" s="21"/>
      <c r="N249" s="24"/>
      <c r="O249" s="23"/>
      <c r="P249" s="24"/>
      <c r="Q249" s="24"/>
      <c r="S249">
        <f t="shared" si="18"/>
        <v>1900</v>
      </c>
    </row>
    <row r="250" spans="1:19" x14ac:dyDescent="0.25">
      <c r="A250" s="38" t="str">
        <f t="shared" si="19"/>
        <v/>
      </c>
      <c r="B250" s="24"/>
      <c r="C250" s="24"/>
      <c r="D250" s="24"/>
      <c r="E250" s="24"/>
      <c r="F250" s="24"/>
      <c r="G250" s="25"/>
      <c r="H250" s="24"/>
      <c r="I250" s="24"/>
      <c r="J250" s="24"/>
      <c r="K250" s="19"/>
      <c r="L250" s="19"/>
      <c r="M250" s="21"/>
      <c r="N250" s="24"/>
      <c r="O250" s="23"/>
      <c r="P250" s="24"/>
      <c r="Q250" s="24"/>
      <c r="S250">
        <f t="shared" si="18"/>
        <v>1900</v>
      </c>
    </row>
    <row r="251" spans="1:19" x14ac:dyDescent="0.25">
      <c r="A251" s="38" t="str">
        <f t="shared" si="19"/>
        <v/>
      </c>
      <c r="B251" s="24"/>
      <c r="C251" s="24"/>
      <c r="D251" s="24"/>
      <c r="E251" s="24"/>
      <c r="F251" s="24"/>
      <c r="G251" s="25"/>
      <c r="H251" s="24"/>
      <c r="I251" s="24"/>
      <c r="J251" s="24"/>
      <c r="K251" s="19"/>
      <c r="L251" s="19"/>
      <c r="M251" s="21"/>
      <c r="N251" s="24"/>
      <c r="O251" s="23"/>
      <c r="P251" s="24"/>
      <c r="Q251" s="24"/>
      <c r="S251">
        <f t="shared" si="18"/>
        <v>1900</v>
      </c>
    </row>
    <row r="252" spans="1:19" x14ac:dyDescent="0.25">
      <c r="A252" s="38" t="str">
        <f t="shared" si="19"/>
        <v/>
      </c>
      <c r="B252" s="24"/>
      <c r="C252" s="24"/>
      <c r="D252" s="24"/>
      <c r="E252" s="24"/>
      <c r="F252" s="24"/>
      <c r="G252" s="25"/>
      <c r="H252" s="24"/>
      <c r="I252" s="24"/>
      <c r="J252" s="24"/>
      <c r="K252" s="19"/>
      <c r="L252" s="19"/>
      <c r="M252" s="21"/>
      <c r="N252" s="24"/>
      <c r="O252" s="23"/>
      <c r="P252" s="24"/>
      <c r="Q252" s="24"/>
      <c r="S252">
        <f t="shared" si="18"/>
        <v>1900</v>
      </c>
    </row>
    <row r="253" spans="1:19" x14ac:dyDescent="0.25">
      <c r="A253" s="38" t="str">
        <f t="shared" si="19"/>
        <v/>
      </c>
      <c r="B253" s="24"/>
      <c r="C253" s="24"/>
      <c r="D253" s="24"/>
      <c r="E253" s="24"/>
      <c r="F253" s="24"/>
      <c r="G253" s="25"/>
      <c r="H253" s="24"/>
      <c r="I253" s="24"/>
      <c r="J253" s="24"/>
      <c r="K253" s="19"/>
      <c r="L253" s="19"/>
      <c r="M253" s="21"/>
      <c r="N253" s="24"/>
      <c r="O253" s="23"/>
      <c r="P253" s="24"/>
      <c r="Q253" s="24"/>
      <c r="S253">
        <f t="shared" si="18"/>
        <v>1900</v>
      </c>
    </row>
    <row r="254" spans="1:19" x14ac:dyDescent="0.25">
      <c r="A254" s="38" t="str">
        <f t="shared" si="19"/>
        <v/>
      </c>
      <c r="B254" s="24"/>
      <c r="C254" s="24"/>
      <c r="D254" s="24"/>
      <c r="E254" s="24"/>
      <c r="F254" s="24"/>
      <c r="G254" s="25"/>
      <c r="H254" s="24"/>
      <c r="I254" s="24"/>
      <c r="J254" s="24"/>
      <c r="K254" s="19"/>
      <c r="L254" s="19"/>
      <c r="M254" s="21"/>
      <c r="N254" s="24"/>
      <c r="O254" s="23"/>
      <c r="P254" s="24"/>
      <c r="Q254" s="24"/>
      <c r="S254">
        <f t="shared" si="18"/>
        <v>1900</v>
      </c>
    </row>
    <row r="255" spans="1:19" x14ac:dyDescent="0.25">
      <c r="A255" s="38" t="str">
        <f t="shared" si="19"/>
        <v/>
      </c>
      <c r="B255" s="24"/>
      <c r="C255" s="24"/>
      <c r="D255" s="24"/>
      <c r="E255" s="24"/>
      <c r="F255" s="24"/>
      <c r="G255" s="25"/>
      <c r="H255" s="24"/>
      <c r="I255" s="24"/>
      <c r="J255" s="24"/>
      <c r="K255" s="19"/>
      <c r="L255" s="19"/>
      <c r="M255" s="21"/>
      <c r="N255" s="24"/>
      <c r="O255" s="23"/>
      <c r="P255" s="24"/>
      <c r="Q255" s="24"/>
      <c r="S255">
        <f t="shared" si="18"/>
        <v>1900</v>
      </c>
    </row>
    <row r="256" spans="1:19" x14ac:dyDescent="0.25">
      <c r="A256" s="38" t="str">
        <f t="shared" si="19"/>
        <v/>
      </c>
      <c r="B256" s="24"/>
      <c r="C256" s="24"/>
      <c r="D256" s="24"/>
      <c r="E256" s="24"/>
      <c r="F256" s="24"/>
      <c r="G256" s="25"/>
      <c r="H256" s="24"/>
      <c r="I256" s="24"/>
      <c r="J256" s="24"/>
      <c r="K256" s="19"/>
      <c r="L256" s="19"/>
      <c r="M256" s="21"/>
      <c r="N256" s="24"/>
      <c r="O256" s="23"/>
      <c r="P256" s="24"/>
      <c r="Q256" s="24"/>
      <c r="S256">
        <f t="shared" si="18"/>
        <v>1900</v>
      </c>
    </row>
    <row r="257" spans="1:19" x14ac:dyDescent="0.25">
      <c r="A257" s="38" t="str">
        <f t="shared" si="19"/>
        <v/>
      </c>
      <c r="B257" s="24"/>
      <c r="C257" s="24"/>
      <c r="D257" s="24"/>
      <c r="E257" s="24"/>
      <c r="F257" s="24"/>
      <c r="G257" s="25"/>
      <c r="H257" s="24"/>
      <c r="I257" s="24"/>
      <c r="J257" s="24"/>
      <c r="K257" s="19"/>
      <c r="L257" s="19"/>
      <c r="M257" s="21"/>
      <c r="N257" s="24"/>
      <c r="O257" s="23"/>
      <c r="P257" s="24"/>
      <c r="Q257" s="24"/>
      <c r="S257">
        <f t="shared" si="18"/>
        <v>1900</v>
      </c>
    </row>
    <row r="258" spans="1:19" x14ac:dyDescent="0.25">
      <c r="A258" s="38" t="str">
        <f t="shared" si="19"/>
        <v/>
      </c>
      <c r="B258" s="24"/>
      <c r="C258" s="24"/>
      <c r="D258" s="24"/>
      <c r="E258" s="24"/>
      <c r="F258" s="24"/>
      <c r="G258" s="25"/>
      <c r="H258" s="24"/>
      <c r="I258" s="24"/>
      <c r="J258" s="24"/>
      <c r="K258" s="19"/>
      <c r="L258" s="19"/>
      <c r="M258" s="21"/>
      <c r="N258" s="24"/>
      <c r="O258" s="23"/>
      <c r="P258" s="24"/>
      <c r="Q258" s="24"/>
      <c r="S258">
        <f t="shared" si="18"/>
        <v>1900</v>
      </c>
    </row>
    <row r="259" spans="1:19" x14ac:dyDescent="0.25">
      <c r="A259" s="38" t="str">
        <f t="shared" si="19"/>
        <v/>
      </c>
      <c r="B259" s="24"/>
      <c r="C259" s="24"/>
      <c r="D259" s="24"/>
      <c r="E259" s="24"/>
      <c r="F259" s="24"/>
      <c r="G259" s="25"/>
      <c r="H259" s="24"/>
      <c r="I259" s="24"/>
      <c r="J259" s="24"/>
      <c r="K259" s="19"/>
      <c r="L259" s="19"/>
      <c r="M259" s="21"/>
      <c r="N259" s="24"/>
      <c r="O259" s="23"/>
      <c r="P259" s="24"/>
      <c r="Q259" s="24"/>
      <c r="S259">
        <f t="shared" ref="S259:S322" si="20">YEAR(O259)</f>
        <v>1900</v>
      </c>
    </row>
    <row r="260" spans="1:19" x14ac:dyDescent="0.25">
      <c r="A260" s="38" t="str">
        <f t="shared" ref="A260:A323" si="21">IF(O260&lt;&gt;0,MONTH(O260),"")</f>
        <v/>
      </c>
      <c r="B260" s="24"/>
      <c r="C260" s="24"/>
      <c r="D260" s="24"/>
      <c r="E260" s="24"/>
      <c r="F260" s="24"/>
      <c r="G260" s="25"/>
      <c r="H260" s="24"/>
      <c r="I260" s="24"/>
      <c r="J260" s="24"/>
      <c r="K260" s="19"/>
      <c r="L260" s="19"/>
      <c r="M260" s="21"/>
      <c r="N260" s="24"/>
      <c r="O260" s="23"/>
      <c r="P260" s="24"/>
      <c r="Q260" s="24"/>
      <c r="S260">
        <f t="shared" si="20"/>
        <v>1900</v>
      </c>
    </row>
    <row r="261" spans="1:19" x14ac:dyDescent="0.25">
      <c r="A261" s="38" t="str">
        <f t="shared" si="21"/>
        <v/>
      </c>
      <c r="B261" s="24"/>
      <c r="C261" s="24"/>
      <c r="D261" s="24"/>
      <c r="E261" s="24"/>
      <c r="F261" s="24"/>
      <c r="G261" s="25"/>
      <c r="H261" s="24"/>
      <c r="I261" s="24"/>
      <c r="J261" s="24"/>
      <c r="K261" s="19"/>
      <c r="L261" s="19"/>
      <c r="M261" s="21"/>
      <c r="N261" s="24"/>
      <c r="O261" s="23"/>
      <c r="P261" s="24"/>
      <c r="Q261" s="24"/>
      <c r="S261">
        <f t="shared" si="20"/>
        <v>1900</v>
      </c>
    </row>
    <row r="262" spans="1:19" x14ac:dyDescent="0.25">
      <c r="A262" s="38" t="str">
        <f t="shared" si="21"/>
        <v/>
      </c>
      <c r="B262" s="24"/>
      <c r="C262" s="24"/>
      <c r="D262" s="24"/>
      <c r="E262" s="24"/>
      <c r="F262" s="24"/>
      <c r="G262" s="25"/>
      <c r="H262" s="24"/>
      <c r="I262" s="24"/>
      <c r="J262" s="24"/>
      <c r="K262" s="19"/>
      <c r="L262" s="19"/>
      <c r="M262" s="21"/>
      <c r="N262" s="24"/>
      <c r="O262" s="23"/>
      <c r="P262" s="24"/>
      <c r="Q262" s="24"/>
      <c r="S262">
        <f t="shared" si="20"/>
        <v>1900</v>
      </c>
    </row>
    <row r="263" spans="1:19" x14ac:dyDescent="0.25">
      <c r="A263" s="38" t="str">
        <f t="shared" si="21"/>
        <v/>
      </c>
      <c r="B263" s="24"/>
      <c r="C263" s="24"/>
      <c r="D263" s="24"/>
      <c r="E263" s="24"/>
      <c r="F263" s="24"/>
      <c r="G263" s="25"/>
      <c r="H263" s="24"/>
      <c r="I263" s="24"/>
      <c r="J263" s="24"/>
      <c r="K263" s="19"/>
      <c r="L263" s="19"/>
      <c r="M263" s="21"/>
      <c r="N263" s="24"/>
      <c r="O263" s="23"/>
      <c r="P263" s="24"/>
      <c r="Q263" s="24"/>
      <c r="S263">
        <f t="shared" si="20"/>
        <v>1900</v>
      </c>
    </row>
    <row r="264" spans="1:19" x14ac:dyDescent="0.25">
      <c r="A264" s="38" t="str">
        <f t="shared" si="21"/>
        <v/>
      </c>
      <c r="B264" s="24"/>
      <c r="C264" s="24"/>
      <c r="D264" s="24"/>
      <c r="E264" s="24"/>
      <c r="F264" s="24"/>
      <c r="G264" s="25"/>
      <c r="H264" s="24"/>
      <c r="I264" s="24"/>
      <c r="J264" s="24"/>
      <c r="K264" s="19"/>
      <c r="L264" s="19"/>
      <c r="M264" s="21"/>
      <c r="N264" s="24"/>
      <c r="O264" s="23"/>
      <c r="P264" s="24"/>
      <c r="Q264" s="24"/>
      <c r="S264">
        <f t="shared" si="20"/>
        <v>1900</v>
      </c>
    </row>
    <row r="265" spans="1:19" x14ac:dyDescent="0.25">
      <c r="A265" s="38" t="str">
        <f t="shared" si="21"/>
        <v/>
      </c>
      <c r="B265" s="24"/>
      <c r="C265" s="24"/>
      <c r="D265" s="24"/>
      <c r="E265" s="24"/>
      <c r="F265" s="24"/>
      <c r="G265" s="25"/>
      <c r="H265" s="24"/>
      <c r="I265" s="24"/>
      <c r="J265" s="24"/>
      <c r="K265" s="19"/>
      <c r="L265" s="19"/>
      <c r="M265" s="21"/>
      <c r="N265" s="24"/>
      <c r="O265" s="23"/>
      <c r="P265" s="24"/>
      <c r="Q265" s="24"/>
      <c r="S265">
        <f t="shared" si="20"/>
        <v>1900</v>
      </c>
    </row>
    <row r="266" spans="1:19" x14ac:dyDescent="0.25">
      <c r="A266" s="38" t="str">
        <f t="shared" si="21"/>
        <v/>
      </c>
      <c r="B266" s="24"/>
      <c r="C266" s="24"/>
      <c r="D266" s="24"/>
      <c r="E266" s="24"/>
      <c r="F266" s="24"/>
      <c r="G266" s="25"/>
      <c r="H266" s="24"/>
      <c r="I266" s="24"/>
      <c r="J266" s="24"/>
      <c r="K266" s="19"/>
      <c r="L266" s="19"/>
      <c r="M266" s="21"/>
      <c r="N266" s="24"/>
      <c r="O266" s="23"/>
      <c r="P266" s="24"/>
      <c r="Q266" s="24"/>
      <c r="S266">
        <f t="shared" si="20"/>
        <v>1900</v>
      </c>
    </row>
    <row r="267" spans="1:19" x14ac:dyDescent="0.25">
      <c r="A267" s="38" t="str">
        <f t="shared" si="21"/>
        <v/>
      </c>
      <c r="B267" s="24"/>
      <c r="C267" s="24"/>
      <c r="D267" s="24"/>
      <c r="E267" s="24"/>
      <c r="F267" s="24"/>
      <c r="G267" s="25"/>
      <c r="H267" s="24"/>
      <c r="I267" s="24"/>
      <c r="J267" s="24"/>
      <c r="K267" s="19"/>
      <c r="L267" s="19"/>
      <c r="M267" s="21"/>
      <c r="N267" s="24"/>
      <c r="O267" s="23"/>
      <c r="P267" s="24"/>
      <c r="Q267" s="24"/>
      <c r="S267">
        <f t="shared" si="20"/>
        <v>1900</v>
      </c>
    </row>
    <row r="268" spans="1:19" x14ac:dyDescent="0.25">
      <c r="A268" s="38" t="str">
        <f t="shared" si="21"/>
        <v/>
      </c>
      <c r="B268" s="24"/>
      <c r="C268" s="24"/>
      <c r="D268" s="24"/>
      <c r="E268" s="24"/>
      <c r="F268" s="24"/>
      <c r="G268" s="25"/>
      <c r="H268" s="24"/>
      <c r="I268" s="24"/>
      <c r="J268" s="24"/>
      <c r="K268" s="19"/>
      <c r="L268" s="19"/>
      <c r="M268" s="21"/>
      <c r="N268" s="24"/>
      <c r="O268" s="23"/>
      <c r="P268" s="24"/>
      <c r="Q268" s="24"/>
      <c r="S268">
        <f t="shared" si="20"/>
        <v>1900</v>
      </c>
    </row>
    <row r="269" spans="1:19" x14ac:dyDescent="0.25">
      <c r="A269" s="38" t="str">
        <f t="shared" si="21"/>
        <v/>
      </c>
      <c r="B269" s="24"/>
      <c r="C269" s="24"/>
      <c r="D269" s="24"/>
      <c r="E269" s="24"/>
      <c r="F269" s="24"/>
      <c r="G269" s="25"/>
      <c r="H269" s="24"/>
      <c r="I269" s="24"/>
      <c r="J269" s="24"/>
      <c r="K269" s="19"/>
      <c r="L269" s="19"/>
      <c r="M269" s="21"/>
      <c r="N269" s="24"/>
      <c r="O269" s="23"/>
      <c r="P269" s="24"/>
      <c r="Q269" s="24"/>
      <c r="S269">
        <f t="shared" si="20"/>
        <v>1900</v>
      </c>
    </row>
    <row r="270" spans="1:19" x14ac:dyDescent="0.25">
      <c r="A270" s="38" t="str">
        <f t="shared" si="21"/>
        <v/>
      </c>
      <c r="B270" s="24"/>
      <c r="C270" s="24"/>
      <c r="D270" s="24"/>
      <c r="E270" s="24"/>
      <c r="F270" s="24"/>
      <c r="G270" s="25"/>
      <c r="H270" s="24"/>
      <c r="I270" s="24"/>
      <c r="J270" s="24"/>
      <c r="K270" s="19"/>
      <c r="L270" s="19"/>
      <c r="M270" s="21"/>
      <c r="N270" s="24"/>
      <c r="O270" s="23"/>
      <c r="P270" s="24"/>
      <c r="Q270" s="24"/>
      <c r="S270">
        <f t="shared" si="20"/>
        <v>1900</v>
      </c>
    </row>
    <row r="271" spans="1:19" x14ac:dyDescent="0.25">
      <c r="A271" s="38" t="str">
        <f t="shared" si="21"/>
        <v/>
      </c>
      <c r="B271" s="24"/>
      <c r="C271" s="24"/>
      <c r="D271" s="24"/>
      <c r="E271" s="24"/>
      <c r="F271" s="24"/>
      <c r="G271" s="25"/>
      <c r="H271" s="24"/>
      <c r="I271" s="24"/>
      <c r="J271" s="24"/>
      <c r="K271" s="19"/>
      <c r="L271" s="19"/>
      <c r="M271" s="21"/>
      <c r="N271" s="24"/>
      <c r="O271" s="23"/>
      <c r="P271" s="24"/>
      <c r="Q271" s="24"/>
      <c r="S271">
        <f t="shared" si="20"/>
        <v>1900</v>
      </c>
    </row>
    <row r="272" spans="1:19" x14ac:dyDescent="0.25">
      <c r="A272" s="38" t="str">
        <f t="shared" si="21"/>
        <v/>
      </c>
      <c r="B272" s="24"/>
      <c r="C272" s="24"/>
      <c r="D272" s="24"/>
      <c r="E272" s="24"/>
      <c r="F272" s="24"/>
      <c r="G272" s="25"/>
      <c r="H272" s="24"/>
      <c r="I272" s="24"/>
      <c r="J272" s="24"/>
      <c r="K272" s="19"/>
      <c r="L272" s="19"/>
      <c r="M272" s="21"/>
      <c r="N272" s="24"/>
      <c r="O272" s="23"/>
      <c r="P272" s="24"/>
      <c r="Q272" s="24"/>
      <c r="S272">
        <f t="shared" si="20"/>
        <v>1900</v>
      </c>
    </row>
    <row r="273" spans="1:19" x14ac:dyDescent="0.25">
      <c r="A273" s="38" t="str">
        <f t="shared" si="21"/>
        <v/>
      </c>
      <c r="B273" s="24"/>
      <c r="C273" s="24"/>
      <c r="D273" s="24"/>
      <c r="E273" s="24"/>
      <c r="F273" s="24"/>
      <c r="G273" s="25"/>
      <c r="H273" s="24"/>
      <c r="I273" s="24"/>
      <c r="J273" s="24"/>
      <c r="K273" s="19"/>
      <c r="L273" s="19"/>
      <c r="M273" s="21"/>
      <c r="N273" s="24"/>
      <c r="O273" s="23"/>
      <c r="P273" s="24"/>
      <c r="Q273" s="24"/>
      <c r="S273">
        <f t="shared" si="20"/>
        <v>1900</v>
      </c>
    </row>
    <row r="274" spans="1:19" x14ac:dyDescent="0.25">
      <c r="A274" s="38" t="str">
        <f t="shared" si="21"/>
        <v/>
      </c>
      <c r="B274" s="24"/>
      <c r="C274" s="24"/>
      <c r="D274" s="24"/>
      <c r="E274" s="24"/>
      <c r="F274" s="24"/>
      <c r="G274" s="25"/>
      <c r="H274" s="24"/>
      <c r="I274" s="24"/>
      <c r="J274" s="24"/>
      <c r="K274" s="19"/>
      <c r="L274" s="19"/>
      <c r="M274" s="21"/>
      <c r="N274" s="24"/>
      <c r="O274" s="23"/>
      <c r="P274" s="24"/>
      <c r="Q274" s="24"/>
      <c r="S274">
        <f t="shared" si="20"/>
        <v>1900</v>
      </c>
    </row>
    <row r="275" spans="1:19" x14ac:dyDescent="0.25">
      <c r="A275" s="38" t="str">
        <f t="shared" si="21"/>
        <v/>
      </c>
      <c r="B275" s="24"/>
      <c r="C275" s="24"/>
      <c r="D275" s="24"/>
      <c r="E275" s="24"/>
      <c r="F275" s="24"/>
      <c r="G275" s="25"/>
      <c r="H275" s="24"/>
      <c r="I275" s="24"/>
      <c r="J275" s="24"/>
      <c r="K275" s="19"/>
      <c r="L275" s="19"/>
      <c r="M275" s="21"/>
      <c r="N275" s="24"/>
      <c r="O275" s="23"/>
      <c r="P275" s="24"/>
      <c r="Q275" s="24"/>
      <c r="S275">
        <f t="shared" si="20"/>
        <v>1900</v>
      </c>
    </row>
    <row r="276" spans="1:19" x14ac:dyDescent="0.25">
      <c r="A276" s="38" t="str">
        <f t="shared" si="21"/>
        <v/>
      </c>
      <c r="B276" s="24"/>
      <c r="C276" s="24"/>
      <c r="D276" s="24"/>
      <c r="E276" s="24"/>
      <c r="F276" s="24"/>
      <c r="G276" s="25"/>
      <c r="H276" s="24"/>
      <c r="I276" s="24"/>
      <c r="J276" s="24"/>
      <c r="K276" s="19"/>
      <c r="L276" s="19"/>
      <c r="M276" s="21"/>
      <c r="N276" s="24"/>
      <c r="O276" s="23"/>
      <c r="P276" s="24"/>
      <c r="Q276" s="24"/>
      <c r="S276">
        <f t="shared" si="20"/>
        <v>1900</v>
      </c>
    </row>
    <row r="277" spans="1:19" x14ac:dyDescent="0.25">
      <c r="A277" s="38" t="str">
        <f t="shared" si="21"/>
        <v/>
      </c>
      <c r="B277" s="24"/>
      <c r="C277" s="24"/>
      <c r="D277" s="24"/>
      <c r="E277" s="24"/>
      <c r="F277" s="24"/>
      <c r="G277" s="25"/>
      <c r="H277" s="24"/>
      <c r="I277" s="24"/>
      <c r="J277" s="24"/>
      <c r="K277" s="19"/>
      <c r="L277" s="19"/>
      <c r="M277" s="21"/>
      <c r="N277" s="24"/>
      <c r="O277" s="23"/>
      <c r="P277" s="24"/>
      <c r="Q277" s="24"/>
      <c r="S277">
        <f t="shared" si="20"/>
        <v>1900</v>
      </c>
    </row>
    <row r="278" spans="1:19" x14ac:dyDescent="0.25">
      <c r="A278" s="38" t="str">
        <f t="shared" si="21"/>
        <v/>
      </c>
      <c r="B278" s="24"/>
      <c r="C278" s="24"/>
      <c r="D278" s="24"/>
      <c r="E278" s="24"/>
      <c r="F278" s="24"/>
      <c r="G278" s="25"/>
      <c r="H278" s="24"/>
      <c r="I278" s="24"/>
      <c r="J278" s="24"/>
      <c r="K278" s="19"/>
      <c r="L278" s="19"/>
      <c r="M278" s="21"/>
      <c r="N278" s="24"/>
      <c r="O278" s="23"/>
      <c r="P278" s="24"/>
      <c r="Q278" s="24"/>
      <c r="S278">
        <f t="shared" si="20"/>
        <v>1900</v>
      </c>
    </row>
    <row r="279" spans="1:19" x14ac:dyDescent="0.25">
      <c r="A279" s="38" t="str">
        <f t="shared" si="21"/>
        <v/>
      </c>
      <c r="B279" s="24"/>
      <c r="C279" s="24"/>
      <c r="D279" s="24"/>
      <c r="E279" s="24"/>
      <c r="F279" s="24"/>
      <c r="G279" s="25"/>
      <c r="H279" s="24"/>
      <c r="I279" s="24"/>
      <c r="J279" s="24"/>
      <c r="K279" s="19"/>
      <c r="L279" s="19"/>
      <c r="M279" s="21"/>
      <c r="N279" s="24"/>
      <c r="O279" s="23"/>
      <c r="P279" s="24"/>
      <c r="Q279" s="24"/>
      <c r="S279">
        <f t="shared" si="20"/>
        <v>1900</v>
      </c>
    </row>
    <row r="280" spans="1:19" x14ac:dyDescent="0.25">
      <c r="A280" s="38" t="str">
        <f t="shared" si="21"/>
        <v/>
      </c>
      <c r="B280" s="24"/>
      <c r="C280" s="24"/>
      <c r="D280" s="24"/>
      <c r="E280" s="24"/>
      <c r="F280" s="24"/>
      <c r="G280" s="25"/>
      <c r="H280" s="24"/>
      <c r="I280" s="24"/>
      <c r="J280" s="24"/>
      <c r="K280" s="19"/>
      <c r="L280" s="19"/>
      <c r="M280" s="21"/>
      <c r="N280" s="24"/>
      <c r="O280" s="23"/>
      <c r="P280" s="24"/>
      <c r="Q280" s="24"/>
      <c r="S280">
        <f t="shared" si="20"/>
        <v>1900</v>
      </c>
    </row>
    <row r="281" spans="1:19" x14ac:dyDescent="0.25">
      <c r="A281" s="38" t="str">
        <f t="shared" si="21"/>
        <v/>
      </c>
      <c r="B281" s="24"/>
      <c r="C281" s="24"/>
      <c r="D281" s="24"/>
      <c r="E281" s="24"/>
      <c r="F281" s="24"/>
      <c r="G281" s="25"/>
      <c r="H281" s="24"/>
      <c r="I281" s="24"/>
      <c r="J281" s="24"/>
      <c r="K281" s="19"/>
      <c r="L281" s="19"/>
      <c r="M281" s="21"/>
      <c r="N281" s="24"/>
      <c r="O281" s="23"/>
      <c r="P281" s="24"/>
      <c r="Q281" s="24"/>
      <c r="S281">
        <f t="shared" si="20"/>
        <v>1900</v>
      </c>
    </row>
    <row r="282" spans="1:19" x14ac:dyDescent="0.25">
      <c r="A282" s="38" t="str">
        <f t="shared" si="21"/>
        <v/>
      </c>
      <c r="B282" s="24"/>
      <c r="C282" s="24"/>
      <c r="D282" s="24"/>
      <c r="E282" s="24"/>
      <c r="F282" s="24"/>
      <c r="G282" s="25"/>
      <c r="H282" s="24"/>
      <c r="I282" s="24"/>
      <c r="J282" s="24"/>
      <c r="K282" s="19"/>
      <c r="L282" s="19"/>
      <c r="M282" s="21"/>
      <c r="N282" s="24"/>
      <c r="O282" s="23"/>
      <c r="P282" s="24"/>
      <c r="Q282" s="24"/>
      <c r="S282">
        <f t="shared" si="20"/>
        <v>1900</v>
      </c>
    </row>
    <row r="283" spans="1:19" x14ac:dyDescent="0.25">
      <c r="A283" s="38" t="str">
        <f t="shared" si="21"/>
        <v/>
      </c>
      <c r="B283" s="24"/>
      <c r="C283" s="24"/>
      <c r="D283" s="24"/>
      <c r="E283" s="24"/>
      <c r="F283" s="24"/>
      <c r="G283" s="25"/>
      <c r="H283" s="24"/>
      <c r="I283" s="24"/>
      <c r="J283" s="24"/>
      <c r="K283" s="19"/>
      <c r="L283" s="19"/>
      <c r="M283" s="21"/>
      <c r="N283" s="24"/>
      <c r="O283" s="23"/>
      <c r="P283" s="24"/>
      <c r="Q283" s="24"/>
      <c r="S283">
        <f t="shared" si="20"/>
        <v>1900</v>
      </c>
    </row>
    <row r="284" spans="1:19" x14ac:dyDescent="0.25">
      <c r="A284" s="38" t="str">
        <f t="shared" si="21"/>
        <v/>
      </c>
      <c r="B284" s="24"/>
      <c r="C284" s="24"/>
      <c r="D284" s="24"/>
      <c r="E284" s="24"/>
      <c r="F284" s="24"/>
      <c r="G284" s="25"/>
      <c r="H284" s="24"/>
      <c r="I284" s="24"/>
      <c r="J284" s="24"/>
      <c r="K284" s="19"/>
      <c r="L284" s="19"/>
      <c r="M284" s="21"/>
      <c r="N284" s="24"/>
      <c r="O284" s="23"/>
      <c r="P284" s="24"/>
      <c r="Q284" s="24"/>
      <c r="S284">
        <f t="shared" si="20"/>
        <v>1900</v>
      </c>
    </row>
    <row r="285" spans="1:19" x14ac:dyDescent="0.25">
      <c r="A285" s="38" t="str">
        <f t="shared" si="21"/>
        <v/>
      </c>
      <c r="B285" s="24"/>
      <c r="C285" s="24"/>
      <c r="D285" s="24"/>
      <c r="E285" s="24"/>
      <c r="F285" s="24"/>
      <c r="G285" s="25"/>
      <c r="H285" s="24"/>
      <c r="I285" s="24"/>
      <c r="J285" s="24"/>
      <c r="K285" s="19"/>
      <c r="L285" s="19"/>
      <c r="M285" s="21"/>
      <c r="N285" s="24"/>
      <c r="O285" s="23"/>
      <c r="P285" s="24"/>
      <c r="Q285" s="24"/>
      <c r="S285">
        <f t="shared" si="20"/>
        <v>1900</v>
      </c>
    </row>
    <row r="286" spans="1:19" x14ac:dyDescent="0.25">
      <c r="A286" s="38" t="str">
        <f t="shared" si="21"/>
        <v/>
      </c>
      <c r="B286" s="24"/>
      <c r="C286" s="24"/>
      <c r="D286" s="24"/>
      <c r="E286" s="24"/>
      <c r="F286" s="24"/>
      <c r="G286" s="25"/>
      <c r="H286" s="24"/>
      <c r="I286" s="24"/>
      <c r="J286" s="24"/>
      <c r="K286" s="19"/>
      <c r="L286" s="19"/>
      <c r="M286" s="21"/>
      <c r="N286" s="24"/>
      <c r="O286" s="23"/>
      <c r="P286" s="24"/>
      <c r="Q286" s="24"/>
      <c r="S286">
        <f t="shared" si="20"/>
        <v>1900</v>
      </c>
    </row>
    <row r="287" spans="1:19" x14ac:dyDescent="0.25">
      <c r="A287" s="38" t="str">
        <f t="shared" si="21"/>
        <v/>
      </c>
      <c r="B287" s="24"/>
      <c r="C287" s="24"/>
      <c r="D287" s="24"/>
      <c r="E287" s="24"/>
      <c r="F287" s="24"/>
      <c r="G287" s="25"/>
      <c r="H287" s="24"/>
      <c r="I287" s="24"/>
      <c r="J287" s="24"/>
      <c r="K287" s="19"/>
      <c r="L287" s="19"/>
      <c r="M287" s="21"/>
      <c r="N287" s="24"/>
      <c r="O287" s="23"/>
      <c r="P287" s="24"/>
      <c r="Q287" s="24"/>
      <c r="S287">
        <f t="shared" si="20"/>
        <v>1900</v>
      </c>
    </row>
    <row r="288" spans="1:19" x14ac:dyDescent="0.25">
      <c r="A288" s="38" t="str">
        <f t="shared" si="21"/>
        <v/>
      </c>
      <c r="B288" s="24"/>
      <c r="C288" s="24"/>
      <c r="D288" s="24"/>
      <c r="E288" s="24"/>
      <c r="F288" s="24"/>
      <c r="G288" s="25"/>
      <c r="H288" s="24"/>
      <c r="I288" s="24"/>
      <c r="J288" s="24"/>
      <c r="K288" s="19"/>
      <c r="L288" s="19"/>
      <c r="M288" s="21"/>
      <c r="N288" s="24"/>
      <c r="O288" s="23"/>
      <c r="P288" s="24"/>
      <c r="Q288" s="24"/>
      <c r="S288">
        <f t="shared" si="20"/>
        <v>1900</v>
      </c>
    </row>
    <row r="289" spans="1:19" x14ac:dyDescent="0.25">
      <c r="A289" s="38" t="str">
        <f t="shared" si="21"/>
        <v/>
      </c>
      <c r="B289" s="24"/>
      <c r="C289" s="24"/>
      <c r="D289" s="24"/>
      <c r="E289" s="24"/>
      <c r="F289" s="24"/>
      <c r="G289" s="25"/>
      <c r="H289" s="24"/>
      <c r="I289" s="24"/>
      <c r="J289" s="24"/>
      <c r="K289" s="19"/>
      <c r="L289" s="19"/>
      <c r="M289" s="21"/>
      <c r="N289" s="24"/>
      <c r="O289" s="23"/>
      <c r="P289" s="24"/>
      <c r="Q289" s="24"/>
      <c r="S289">
        <f t="shared" si="20"/>
        <v>1900</v>
      </c>
    </row>
    <row r="290" spans="1:19" x14ac:dyDescent="0.25">
      <c r="A290" s="38" t="str">
        <f t="shared" si="21"/>
        <v/>
      </c>
      <c r="B290" s="24"/>
      <c r="C290" s="24"/>
      <c r="D290" s="24"/>
      <c r="E290" s="24"/>
      <c r="F290" s="24"/>
      <c r="G290" s="25"/>
      <c r="H290" s="24"/>
      <c r="I290" s="24"/>
      <c r="J290" s="24"/>
      <c r="K290" s="19"/>
      <c r="L290" s="19"/>
      <c r="M290" s="21"/>
      <c r="N290" s="24"/>
      <c r="O290" s="23"/>
      <c r="P290" s="24"/>
      <c r="Q290" s="24"/>
      <c r="S290">
        <f t="shared" si="20"/>
        <v>1900</v>
      </c>
    </row>
    <row r="291" spans="1:19" x14ac:dyDescent="0.25">
      <c r="A291" s="38" t="str">
        <f t="shared" si="21"/>
        <v/>
      </c>
      <c r="B291" s="24"/>
      <c r="C291" s="24"/>
      <c r="D291" s="24"/>
      <c r="E291" s="24"/>
      <c r="F291" s="24"/>
      <c r="G291" s="25"/>
      <c r="H291" s="24"/>
      <c r="I291" s="24"/>
      <c r="J291" s="24"/>
      <c r="K291" s="19"/>
      <c r="L291" s="19"/>
      <c r="M291" s="21"/>
      <c r="N291" s="24"/>
      <c r="O291" s="23"/>
      <c r="P291" s="24"/>
      <c r="Q291" s="24"/>
      <c r="S291">
        <f t="shared" si="20"/>
        <v>1900</v>
      </c>
    </row>
    <row r="292" spans="1:19" x14ac:dyDescent="0.25">
      <c r="A292" s="38" t="str">
        <f t="shared" si="21"/>
        <v/>
      </c>
      <c r="B292" s="24"/>
      <c r="C292" s="24"/>
      <c r="D292" s="24"/>
      <c r="E292" s="24"/>
      <c r="F292" s="24"/>
      <c r="G292" s="25"/>
      <c r="H292" s="24"/>
      <c r="I292" s="24"/>
      <c r="J292" s="24"/>
      <c r="K292" s="19"/>
      <c r="L292" s="19"/>
      <c r="M292" s="21"/>
      <c r="N292" s="24"/>
      <c r="O292" s="23"/>
      <c r="P292" s="24"/>
      <c r="Q292" s="24"/>
      <c r="S292">
        <f t="shared" si="20"/>
        <v>1900</v>
      </c>
    </row>
    <row r="293" spans="1:19" x14ac:dyDescent="0.25">
      <c r="A293" s="38" t="str">
        <f t="shared" si="21"/>
        <v/>
      </c>
      <c r="B293" s="24"/>
      <c r="C293" s="24"/>
      <c r="D293" s="24"/>
      <c r="E293" s="24"/>
      <c r="F293" s="24"/>
      <c r="G293" s="25"/>
      <c r="H293" s="24"/>
      <c r="I293" s="24"/>
      <c r="J293" s="24"/>
      <c r="K293" s="19"/>
      <c r="L293" s="19"/>
      <c r="M293" s="21"/>
      <c r="N293" s="24"/>
      <c r="O293" s="23"/>
      <c r="P293" s="24"/>
      <c r="Q293" s="24"/>
      <c r="S293">
        <f t="shared" si="20"/>
        <v>1900</v>
      </c>
    </row>
    <row r="294" spans="1:19" x14ac:dyDescent="0.25">
      <c r="A294" s="38" t="str">
        <f t="shared" si="21"/>
        <v/>
      </c>
      <c r="B294" s="24"/>
      <c r="C294" s="24"/>
      <c r="D294" s="24"/>
      <c r="E294" s="24"/>
      <c r="F294" s="24"/>
      <c r="G294" s="25"/>
      <c r="H294" s="24"/>
      <c r="I294" s="24"/>
      <c r="J294" s="24"/>
      <c r="K294" s="19"/>
      <c r="L294" s="19"/>
      <c r="M294" s="21"/>
      <c r="N294" s="24"/>
      <c r="O294" s="23"/>
      <c r="P294" s="24"/>
      <c r="Q294" s="24"/>
      <c r="S294">
        <f t="shared" si="20"/>
        <v>1900</v>
      </c>
    </row>
    <row r="295" spans="1:19" x14ac:dyDescent="0.25">
      <c r="A295" s="38" t="str">
        <f t="shared" si="21"/>
        <v/>
      </c>
      <c r="B295" s="24"/>
      <c r="C295" s="24"/>
      <c r="D295" s="24"/>
      <c r="E295" s="24"/>
      <c r="F295" s="24"/>
      <c r="G295" s="25"/>
      <c r="H295" s="24"/>
      <c r="I295" s="24"/>
      <c r="J295" s="24"/>
      <c r="K295" s="19"/>
      <c r="L295" s="19"/>
      <c r="M295" s="21"/>
      <c r="N295" s="24"/>
      <c r="O295" s="23"/>
      <c r="P295" s="24"/>
      <c r="Q295" s="24"/>
      <c r="S295">
        <f t="shared" si="20"/>
        <v>1900</v>
      </c>
    </row>
    <row r="296" spans="1:19" x14ac:dyDescent="0.25">
      <c r="A296" s="38" t="str">
        <f t="shared" si="21"/>
        <v/>
      </c>
      <c r="B296" s="24"/>
      <c r="C296" s="24"/>
      <c r="D296" s="24"/>
      <c r="E296" s="24"/>
      <c r="F296" s="24"/>
      <c r="G296" s="25"/>
      <c r="H296" s="24"/>
      <c r="I296" s="24"/>
      <c r="J296" s="24"/>
      <c r="K296" s="19"/>
      <c r="L296" s="19"/>
      <c r="M296" s="21"/>
      <c r="N296" s="24"/>
      <c r="O296" s="23"/>
      <c r="P296" s="24"/>
      <c r="Q296" s="24"/>
      <c r="S296">
        <f t="shared" si="20"/>
        <v>1900</v>
      </c>
    </row>
    <row r="297" spans="1:19" x14ac:dyDescent="0.25">
      <c r="A297" s="38" t="str">
        <f t="shared" si="21"/>
        <v/>
      </c>
      <c r="B297" s="24"/>
      <c r="C297" s="24"/>
      <c r="D297" s="24"/>
      <c r="E297" s="24"/>
      <c r="F297" s="24"/>
      <c r="G297" s="25"/>
      <c r="H297" s="24"/>
      <c r="I297" s="24"/>
      <c r="J297" s="24"/>
      <c r="K297" s="19"/>
      <c r="L297" s="19"/>
      <c r="M297" s="21"/>
      <c r="N297" s="24"/>
      <c r="O297" s="23"/>
      <c r="P297" s="24"/>
      <c r="Q297" s="24"/>
      <c r="S297">
        <f t="shared" si="20"/>
        <v>1900</v>
      </c>
    </row>
    <row r="298" spans="1:19" x14ac:dyDescent="0.25">
      <c r="A298" s="38" t="str">
        <f t="shared" si="21"/>
        <v/>
      </c>
      <c r="B298" s="24"/>
      <c r="C298" s="24"/>
      <c r="D298" s="24"/>
      <c r="E298" s="24"/>
      <c r="F298" s="24"/>
      <c r="G298" s="25"/>
      <c r="H298" s="24"/>
      <c r="I298" s="24"/>
      <c r="J298" s="24"/>
      <c r="K298" s="19"/>
      <c r="L298" s="19"/>
      <c r="M298" s="21"/>
      <c r="N298" s="24"/>
      <c r="O298" s="23"/>
      <c r="P298" s="24"/>
      <c r="Q298" s="24"/>
      <c r="S298">
        <f t="shared" si="20"/>
        <v>1900</v>
      </c>
    </row>
    <row r="299" spans="1:19" x14ac:dyDescent="0.25">
      <c r="A299" s="38" t="str">
        <f t="shared" si="21"/>
        <v/>
      </c>
      <c r="B299" s="24"/>
      <c r="C299" s="24"/>
      <c r="D299" s="24"/>
      <c r="E299" s="24"/>
      <c r="F299" s="24"/>
      <c r="G299" s="25"/>
      <c r="H299" s="24"/>
      <c r="I299" s="24"/>
      <c r="J299" s="24"/>
      <c r="K299" s="19"/>
      <c r="L299" s="19"/>
      <c r="M299" s="21"/>
      <c r="N299" s="24"/>
      <c r="O299" s="23"/>
      <c r="P299" s="24"/>
      <c r="Q299" s="24"/>
      <c r="S299">
        <f t="shared" si="20"/>
        <v>1900</v>
      </c>
    </row>
    <row r="300" spans="1:19" x14ac:dyDescent="0.25">
      <c r="A300" s="38" t="str">
        <f t="shared" si="21"/>
        <v/>
      </c>
      <c r="B300" s="24"/>
      <c r="C300" s="24"/>
      <c r="D300" s="24"/>
      <c r="E300" s="24"/>
      <c r="F300" s="24"/>
      <c r="G300" s="25"/>
      <c r="H300" s="24"/>
      <c r="I300" s="24"/>
      <c r="J300" s="24"/>
      <c r="K300" s="19"/>
      <c r="L300" s="19"/>
      <c r="M300" s="21"/>
      <c r="N300" s="24"/>
      <c r="O300" s="23"/>
      <c r="P300" s="24"/>
      <c r="Q300" s="24"/>
      <c r="S300">
        <f t="shared" si="20"/>
        <v>1900</v>
      </c>
    </row>
    <row r="301" spans="1:19" x14ac:dyDescent="0.25">
      <c r="A301" s="38" t="str">
        <f t="shared" si="21"/>
        <v/>
      </c>
      <c r="B301" s="24"/>
      <c r="C301" s="24"/>
      <c r="D301" s="24"/>
      <c r="E301" s="24"/>
      <c r="F301" s="24"/>
      <c r="G301" s="25"/>
      <c r="H301" s="24"/>
      <c r="I301" s="24"/>
      <c r="J301" s="24"/>
      <c r="K301" s="19"/>
      <c r="L301" s="19"/>
      <c r="M301" s="21"/>
      <c r="N301" s="24"/>
      <c r="O301" s="23"/>
      <c r="P301" s="24"/>
      <c r="Q301" s="24"/>
      <c r="S301">
        <f t="shared" si="20"/>
        <v>1900</v>
      </c>
    </row>
    <row r="302" spans="1:19" x14ac:dyDescent="0.25">
      <c r="A302" s="38" t="str">
        <f t="shared" si="21"/>
        <v/>
      </c>
      <c r="B302" s="24"/>
      <c r="C302" s="24"/>
      <c r="D302" s="24"/>
      <c r="E302" s="24"/>
      <c r="F302" s="24"/>
      <c r="G302" s="25"/>
      <c r="H302" s="24"/>
      <c r="I302" s="24"/>
      <c r="J302" s="24"/>
      <c r="K302" s="19"/>
      <c r="L302" s="19"/>
      <c r="M302" s="21"/>
      <c r="N302" s="24"/>
      <c r="O302" s="23"/>
      <c r="P302" s="24"/>
      <c r="Q302" s="24"/>
      <c r="S302">
        <f t="shared" si="20"/>
        <v>1900</v>
      </c>
    </row>
    <row r="303" spans="1:19" x14ac:dyDescent="0.25">
      <c r="A303" s="38" t="str">
        <f t="shared" si="21"/>
        <v/>
      </c>
      <c r="B303" s="24"/>
      <c r="C303" s="24"/>
      <c r="D303" s="24"/>
      <c r="E303" s="24"/>
      <c r="F303" s="24"/>
      <c r="G303" s="25"/>
      <c r="H303" s="24"/>
      <c r="I303" s="24"/>
      <c r="J303" s="24"/>
      <c r="K303" s="19"/>
      <c r="L303" s="19"/>
      <c r="M303" s="21"/>
      <c r="N303" s="24"/>
      <c r="O303" s="23"/>
      <c r="P303" s="24"/>
      <c r="Q303" s="24"/>
      <c r="S303">
        <f t="shared" si="20"/>
        <v>1900</v>
      </c>
    </row>
    <row r="304" spans="1:19" x14ac:dyDescent="0.25">
      <c r="A304" s="38" t="str">
        <f t="shared" si="21"/>
        <v/>
      </c>
      <c r="B304" s="24"/>
      <c r="C304" s="24"/>
      <c r="D304" s="24"/>
      <c r="E304" s="24"/>
      <c r="F304" s="24"/>
      <c r="G304" s="25"/>
      <c r="H304" s="24"/>
      <c r="I304" s="24"/>
      <c r="J304" s="24"/>
      <c r="K304" s="19"/>
      <c r="L304" s="19"/>
      <c r="M304" s="21"/>
      <c r="N304" s="24"/>
      <c r="O304" s="23"/>
      <c r="P304" s="24"/>
      <c r="Q304" s="24"/>
      <c r="S304">
        <f t="shared" si="20"/>
        <v>1900</v>
      </c>
    </row>
    <row r="305" spans="1:19" x14ac:dyDescent="0.25">
      <c r="A305" s="38" t="str">
        <f t="shared" si="21"/>
        <v/>
      </c>
      <c r="B305" s="24"/>
      <c r="C305" s="24"/>
      <c r="D305" s="24"/>
      <c r="E305" s="24"/>
      <c r="F305" s="24"/>
      <c r="G305" s="25"/>
      <c r="H305" s="24"/>
      <c r="I305" s="24"/>
      <c r="J305" s="24"/>
      <c r="K305" s="19"/>
      <c r="L305" s="19"/>
      <c r="M305" s="21"/>
      <c r="N305" s="24"/>
      <c r="O305" s="23"/>
      <c r="P305" s="24"/>
      <c r="Q305" s="24"/>
      <c r="S305">
        <f t="shared" si="20"/>
        <v>1900</v>
      </c>
    </row>
    <row r="306" spans="1:19" x14ac:dyDescent="0.25">
      <c r="A306" s="38" t="str">
        <f t="shared" si="21"/>
        <v/>
      </c>
      <c r="B306" s="24"/>
      <c r="C306" s="24"/>
      <c r="D306" s="24"/>
      <c r="E306" s="24"/>
      <c r="F306" s="24"/>
      <c r="G306" s="25"/>
      <c r="H306" s="24"/>
      <c r="I306" s="24"/>
      <c r="J306" s="24"/>
      <c r="K306" s="19"/>
      <c r="L306" s="19"/>
      <c r="M306" s="21"/>
      <c r="N306" s="24"/>
      <c r="O306" s="23"/>
      <c r="P306" s="24"/>
      <c r="Q306" s="24"/>
      <c r="S306">
        <f t="shared" si="20"/>
        <v>1900</v>
      </c>
    </row>
    <row r="307" spans="1:19" x14ac:dyDescent="0.25">
      <c r="A307" s="38" t="str">
        <f t="shared" si="21"/>
        <v/>
      </c>
      <c r="B307" s="24"/>
      <c r="C307" s="24"/>
      <c r="D307" s="24"/>
      <c r="E307" s="24"/>
      <c r="F307" s="24"/>
      <c r="G307" s="25"/>
      <c r="H307" s="24"/>
      <c r="I307" s="24"/>
      <c r="J307" s="24"/>
      <c r="K307" s="19"/>
      <c r="L307" s="19"/>
      <c r="M307" s="21"/>
      <c r="N307" s="24"/>
      <c r="O307" s="23"/>
      <c r="P307" s="24"/>
      <c r="Q307" s="24"/>
      <c r="S307">
        <f t="shared" si="20"/>
        <v>1900</v>
      </c>
    </row>
    <row r="308" spans="1:19" x14ac:dyDescent="0.25">
      <c r="A308" s="38" t="str">
        <f t="shared" si="21"/>
        <v/>
      </c>
      <c r="B308" s="24"/>
      <c r="C308" s="24"/>
      <c r="D308" s="24"/>
      <c r="E308" s="24"/>
      <c r="F308" s="24"/>
      <c r="G308" s="25"/>
      <c r="H308" s="24"/>
      <c r="I308" s="24"/>
      <c r="J308" s="24"/>
      <c r="K308" s="19"/>
      <c r="L308" s="19"/>
      <c r="M308" s="21"/>
      <c r="N308" s="24"/>
      <c r="O308" s="23"/>
      <c r="P308" s="24"/>
      <c r="Q308" s="24"/>
      <c r="S308">
        <f t="shared" si="20"/>
        <v>1900</v>
      </c>
    </row>
    <row r="309" spans="1:19" x14ac:dyDescent="0.25">
      <c r="A309" s="38" t="str">
        <f t="shared" si="21"/>
        <v/>
      </c>
      <c r="B309" s="24"/>
      <c r="C309" s="24"/>
      <c r="D309" s="24"/>
      <c r="E309" s="24"/>
      <c r="F309" s="24"/>
      <c r="G309" s="25"/>
      <c r="H309" s="24"/>
      <c r="I309" s="24"/>
      <c r="J309" s="24"/>
      <c r="K309" s="19"/>
      <c r="L309" s="19"/>
      <c r="M309" s="21"/>
      <c r="N309" s="24"/>
      <c r="O309" s="23"/>
      <c r="P309" s="24"/>
      <c r="Q309" s="24"/>
      <c r="S309">
        <f t="shared" si="20"/>
        <v>1900</v>
      </c>
    </row>
    <row r="310" spans="1:19" x14ac:dyDescent="0.25">
      <c r="A310" s="38" t="str">
        <f t="shared" si="21"/>
        <v/>
      </c>
      <c r="B310" s="24"/>
      <c r="C310" s="24"/>
      <c r="D310" s="24"/>
      <c r="E310" s="24"/>
      <c r="F310" s="24"/>
      <c r="G310" s="25"/>
      <c r="H310" s="24"/>
      <c r="I310" s="24"/>
      <c r="J310" s="24"/>
      <c r="K310" s="19"/>
      <c r="L310" s="19"/>
      <c r="M310" s="21"/>
      <c r="N310" s="24"/>
      <c r="O310" s="23"/>
      <c r="P310" s="24"/>
      <c r="Q310" s="24"/>
      <c r="S310">
        <f t="shared" si="20"/>
        <v>1900</v>
      </c>
    </row>
    <row r="311" spans="1:19" x14ac:dyDescent="0.25">
      <c r="A311" s="38" t="str">
        <f t="shared" si="21"/>
        <v/>
      </c>
      <c r="B311" s="24"/>
      <c r="C311" s="24"/>
      <c r="D311" s="24"/>
      <c r="E311" s="24"/>
      <c r="F311" s="24"/>
      <c r="G311" s="25"/>
      <c r="H311" s="24"/>
      <c r="I311" s="24"/>
      <c r="J311" s="24"/>
      <c r="K311" s="19"/>
      <c r="L311" s="19"/>
      <c r="M311" s="21"/>
      <c r="N311" s="24"/>
      <c r="O311" s="23"/>
      <c r="P311" s="24"/>
      <c r="Q311" s="24"/>
      <c r="S311">
        <f t="shared" si="20"/>
        <v>1900</v>
      </c>
    </row>
    <row r="312" spans="1:19" x14ac:dyDescent="0.25">
      <c r="A312" s="38" t="str">
        <f t="shared" si="21"/>
        <v/>
      </c>
      <c r="B312" s="24"/>
      <c r="C312" s="24"/>
      <c r="D312" s="24"/>
      <c r="E312" s="24"/>
      <c r="F312" s="24"/>
      <c r="G312" s="25"/>
      <c r="H312" s="24"/>
      <c r="I312" s="24"/>
      <c r="J312" s="24"/>
      <c r="K312" s="19"/>
      <c r="L312" s="19"/>
      <c r="M312" s="21"/>
      <c r="N312" s="24"/>
      <c r="O312" s="23"/>
      <c r="P312" s="24"/>
      <c r="Q312" s="24"/>
      <c r="S312">
        <f t="shared" si="20"/>
        <v>1900</v>
      </c>
    </row>
    <row r="313" spans="1:19" x14ac:dyDescent="0.25">
      <c r="A313" s="38" t="str">
        <f t="shared" si="21"/>
        <v/>
      </c>
      <c r="B313" s="24"/>
      <c r="C313" s="24"/>
      <c r="D313" s="24"/>
      <c r="E313" s="24"/>
      <c r="F313" s="24"/>
      <c r="G313" s="25"/>
      <c r="H313" s="24"/>
      <c r="I313" s="24"/>
      <c r="J313" s="24"/>
      <c r="K313" s="19"/>
      <c r="L313" s="19"/>
      <c r="M313" s="21"/>
      <c r="N313" s="24"/>
      <c r="O313" s="23"/>
      <c r="P313" s="24"/>
      <c r="Q313" s="24"/>
      <c r="S313">
        <f t="shared" si="20"/>
        <v>1900</v>
      </c>
    </row>
    <row r="314" spans="1:19" x14ac:dyDescent="0.25">
      <c r="A314" s="38" t="str">
        <f t="shared" si="21"/>
        <v/>
      </c>
      <c r="B314" s="24"/>
      <c r="C314" s="24"/>
      <c r="D314" s="24"/>
      <c r="E314" s="24"/>
      <c r="F314" s="24"/>
      <c r="G314" s="25"/>
      <c r="H314" s="24"/>
      <c r="I314" s="24"/>
      <c r="J314" s="24"/>
      <c r="K314" s="19"/>
      <c r="L314" s="19"/>
      <c r="M314" s="21"/>
      <c r="N314" s="24"/>
      <c r="O314" s="23"/>
      <c r="P314" s="24"/>
      <c r="Q314" s="24"/>
      <c r="S314">
        <f t="shared" si="20"/>
        <v>1900</v>
      </c>
    </row>
    <row r="315" spans="1:19" x14ac:dyDescent="0.25">
      <c r="A315" s="38" t="str">
        <f t="shared" si="21"/>
        <v/>
      </c>
      <c r="B315" s="24"/>
      <c r="C315" s="24"/>
      <c r="D315" s="24"/>
      <c r="E315" s="24"/>
      <c r="F315" s="24"/>
      <c r="G315" s="25"/>
      <c r="H315" s="24"/>
      <c r="I315" s="24"/>
      <c r="J315" s="24"/>
      <c r="K315" s="19"/>
      <c r="L315" s="19"/>
      <c r="M315" s="21"/>
      <c r="N315" s="24"/>
      <c r="O315" s="23"/>
      <c r="P315" s="24"/>
      <c r="Q315" s="24"/>
      <c r="S315">
        <f t="shared" si="20"/>
        <v>1900</v>
      </c>
    </row>
    <row r="316" spans="1:19" x14ac:dyDescent="0.25">
      <c r="A316" s="38" t="str">
        <f t="shared" si="21"/>
        <v/>
      </c>
      <c r="B316" s="24"/>
      <c r="C316" s="24"/>
      <c r="D316" s="24"/>
      <c r="E316" s="24"/>
      <c r="F316" s="24"/>
      <c r="G316" s="25"/>
      <c r="H316" s="24"/>
      <c r="I316" s="24"/>
      <c r="J316" s="24"/>
      <c r="K316" s="19"/>
      <c r="L316" s="19"/>
      <c r="M316" s="21"/>
      <c r="N316" s="24"/>
      <c r="O316" s="23"/>
      <c r="P316" s="24"/>
      <c r="Q316" s="24"/>
      <c r="S316">
        <f t="shared" si="20"/>
        <v>1900</v>
      </c>
    </row>
    <row r="317" spans="1:19" x14ac:dyDescent="0.25">
      <c r="A317" s="38" t="str">
        <f t="shared" si="21"/>
        <v/>
      </c>
      <c r="B317" s="24"/>
      <c r="C317" s="24"/>
      <c r="D317" s="24"/>
      <c r="E317" s="24"/>
      <c r="F317" s="24"/>
      <c r="G317" s="25"/>
      <c r="H317" s="24"/>
      <c r="I317" s="24"/>
      <c r="J317" s="24"/>
      <c r="K317" s="19"/>
      <c r="L317" s="19"/>
      <c r="M317" s="21"/>
      <c r="N317" s="24"/>
      <c r="O317" s="23"/>
      <c r="P317" s="24"/>
      <c r="Q317" s="24"/>
      <c r="S317">
        <f t="shared" si="20"/>
        <v>1900</v>
      </c>
    </row>
    <row r="318" spans="1:19" x14ac:dyDescent="0.25">
      <c r="A318" s="38" t="str">
        <f t="shared" si="21"/>
        <v/>
      </c>
      <c r="B318" s="24"/>
      <c r="C318" s="24"/>
      <c r="D318" s="24"/>
      <c r="E318" s="24"/>
      <c r="F318" s="24"/>
      <c r="G318" s="25"/>
      <c r="H318" s="24"/>
      <c r="I318" s="24"/>
      <c r="J318" s="24"/>
      <c r="K318" s="19"/>
      <c r="L318" s="19"/>
      <c r="M318" s="21"/>
      <c r="N318" s="24"/>
      <c r="O318" s="23"/>
      <c r="P318" s="24"/>
      <c r="Q318" s="24"/>
      <c r="S318">
        <f t="shared" si="20"/>
        <v>1900</v>
      </c>
    </row>
    <row r="319" spans="1:19" x14ac:dyDescent="0.25">
      <c r="A319" s="38" t="str">
        <f t="shared" si="21"/>
        <v/>
      </c>
      <c r="B319" s="24"/>
      <c r="C319" s="24"/>
      <c r="D319" s="24"/>
      <c r="E319" s="24"/>
      <c r="F319" s="24"/>
      <c r="G319" s="25"/>
      <c r="H319" s="24"/>
      <c r="I319" s="24"/>
      <c r="J319" s="24"/>
      <c r="K319" s="19"/>
      <c r="L319" s="19"/>
      <c r="M319" s="21"/>
      <c r="N319" s="24"/>
      <c r="O319" s="23"/>
      <c r="P319" s="24"/>
      <c r="Q319" s="24"/>
      <c r="S319">
        <f t="shared" si="20"/>
        <v>1900</v>
      </c>
    </row>
    <row r="320" spans="1:19" x14ac:dyDescent="0.25">
      <c r="A320" s="38" t="str">
        <f t="shared" si="21"/>
        <v/>
      </c>
      <c r="B320" s="24"/>
      <c r="C320" s="24"/>
      <c r="D320" s="24"/>
      <c r="E320" s="24"/>
      <c r="F320" s="24"/>
      <c r="G320" s="25"/>
      <c r="H320" s="24"/>
      <c r="I320" s="24"/>
      <c r="J320" s="24"/>
      <c r="K320" s="19"/>
      <c r="L320" s="19"/>
      <c r="M320" s="21"/>
      <c r="N320" s="24"/>
      <c r="O320" s="23"/>
      <c r="P320" s="24"/>
      <c r="Q320" s="24"/>
      <c r="S320">
        <f t="shared" si="20"/>
        <v>1900</v>
      </c>
    </row>
    <row r="321" spans="1:19" x14ac:dyDescent="0.25">
      <c r="A321" s="38" t="str">
        <f t="shared" si="21"/>
        <v/>
      </c>
      <c r="B321" s="24"/>
      <c r="C321" s="24"/>
      <c r="D321" s="24"/>
      <c r="E321" s="24"/>
      <c r="F321" s="24"/>
      <c r="G321" s="25"/>
      <c r="H321" s="24"/>
      <c r="I321" s="24"/>
      <c r="J321" s="24"/>
      <c r="K321" s="19"/>
      <c r="L321" s="19"/>
      <c r="M321" s="21"/>
      <c r="N321" s="24"/>
      <c r="O321" s="23"/>
      <c r="P321" s="24"/>
      <c r="Q321" s="24"/>
      <c r="S321">
        <f t="shared" si="20"/>
        <v>1900</v>
      </c>
    </row>
    <row r="322" spans="1:19" x14ac:dyDescent="0.25">
      <c r="A322" s="38" t="str">
        <f t="shared" si="21"/>
        <v/>
      </c>
      <c r="B322" s="24"/>
      <c r="C322" s="24"/>
      <c r="D322" s="24"/>
      <c r="E322" s="24"/>
      <c r="F322" s="24"/>
      <c r="G322" s="25"/>
      <c r="H322" s="24"/>
      <c r="I322" s="24"/>
      <c r="J322" s="24"/>
      <c r="K322" s="19"/>
      <c r="L322" s="19"/>
      <c r="M322" s="21"/>
      <c r="N322" s="24"/>
      <c r="O322" s="23"/>
      <c r="P322" s="24"/>
      <c r="Q322" s="24"/>
      <c r="S322">
        <f t="shared" si="20"/>
        <v>1900</v>
      </c>
    </row>
    <row r="323" spans="1:19" x14ac:dyDescent="0.25">
      <c r="A323" s="38" t="str">
        <f t="shared" si="21"/>
        <v/>
      </c>
      <c r="B323" s="24"/>
      <c r="C323" s="24"/>
      <c r="D323" s="24"/>
      <c r="E323" s="24"/>
      <c r="F323" s="24"/>
      <c r="G323" s="25"/>
      <c r="H323" s="24"/>
      <c r="I323" s="24"/>
      <c r="J323" s="24"/>
      <c r="K323" s="19"/>
      <c r="L323" s="19"/>
      <c r="M323" s="21"/>
      <c r="N323" s="24"/>
      <c r="O323" s="23"/>
      <c r="P323" s="24"/>
      <c r="Q323" s="24"/>
      <c r="S323">
        <f t="shared" ref="S323:S386" si="22">YEAR(O323)</f>
        <v>1900</v>
      </c>
    </row>
    <row r="324" spans="1:19" x14ac:dyDescent="0.25">
      <c r="A324" s="38" t="str">
        <f t="shared" ref="A324:A387" si="23">IF(O324&lt;&gt;0,MONTH(O324),"")</f>
        <v/>
      </c>
      <c r="B324" s="24"/>
      <c r="C324" s="24"/>
      <c r="D324" s="24"/>
      <c r="E324" s="24"/>
      <c r="F324" s="24"/>
      <c r="G324" s="25"/>
      <c r="H324" s="24"/>
      <c r="I324" s="24"/>
      <c r="J324" s="24"/>
      <c r="K324" s="19"/>
      <c r="L324" s="19"/>
      <c r="M324" s="21"/>
      <c r="N324" s="24"/>
      <c r="O324" s="23"/>
      <c r="P324" s="24"/>
      <c r="Q324" s="24"/>
      <c r="S324">
        <f t="shared" si="22"/>
        <v>1900</v>
      </c>
    </row>
    <row r="325" spans="1:19" x14ac:dyDescent="0.25">
      <c r="A325" s="38" t="str">
        <f t="shared" si="23"/>
        <v/>
      </c>
      <c r="B325" s="24"/>
      <c r="C325" s="24"/>
      <c r="D325" s="24"/>
      <c r="E325" s="24"/>
      <c r="F325" s="24"/>
      <c r="G325" s="25"/>
      <c r="H325" s="24"/>
      <c r="I325" s="24"/>
      <c r="J325" s="24"/>
      <c r="K325" s="19"/>
      <c r="L325" s="19"/>
      <c r="M325" s="21"/>
      <c r="N325" s="24"/>
      <c r="O325" s="23"/>
      <c r="P325" s="24"/>
      <c r="Q325" s="24"/>
      <c r="S325">
        <f t="shared" si="22"/>
        <v>1900</v>
      </c>
    </row>
    <row r="326" spans="1:19" x14ac:dyDescent="0.25">
      <c r="A326" s="38" t="str">
        <f t="shared" si="23"/>
        <v/>
      </c>
      <c r="B326" s="24"/>
      <c r="C326" s="24"/>
      <c r="D326" s="24"/>
      <c r="E326" s="24"/>
      <c r="F326" s="24"/>
      <c r="G326" s="25"/>
      <c r="H326" s="24"/>
      <c r="I326" s="24"/>
      <c r="J326" s="24"/>
      <c r="K326" s="19"/>
      <c r="L326" s="19"/>
      <c r="M326" s="21"/>
      <c r="N326" s="24"/>
      <c r="O326" s="23"/>
      <c r="P326" s="24"/>
      <c r="Q326" s="24"/>
      <c r="S326">
        <f t="shared" si="22"/>
        <v>1900</v>
      </c>
    </row>
    <row r="327" spans="1:19" x14ac:dyDescent="0.25">
      <c r="A327" s="38" t="str">
        <f t="shared" si="23"/>
        <v/>
      </c>
      <c r="B327" s="24"/>
      <c r="C327" s="24"/>
      <c r="D327" s="24"/>
      <c r="E327" s="24"/>
      <c r="F327" s="24"/>
      <c r="G327" s="25"/>
      <c r="H327" s="24"/>
      <c r="I327" s="24"/>
      <c r="J327" s="24"/>
      <c r="K327" s="19"/>
      <c r="L327" s="19"/>
      <c r="M327" s="21"/>
      <c r="N327" s="24"/>
      <c r="O327" s="23"/>
      <c r="P327" s="24"/>
      <c r="Q327" s="24"/>
      <c r="S327">
        <f t="shared" si="22"/>
        <v>1900</v>
      </c>
    </row>
    <row r="328" spans="1:19" x14ac:dyDescent="0.25">
      <c r="A328" s="38" t="str">
        <f t="shared" si="23"/>
        <v/>
      </c>
      <c r="B328" s="24"/>
      <c r="C328" s="24"/>
      <c r="D328" s="24"/>
      <c r="E328" s="24"/>
      <c r="F328" s="24"/>
      <c r="G328" s="25"/>
      <c r="H328" s="24"/>
      <c r="I328" s="24"/>
      <c r="J328" s="24"/>
      <c r="K328" s="19"/>
      <c r="L328" s="19"/>
      <c r="M328" s="21"/>
      <c r="N328" s="24"/>
      <c r="O328" s="23"/>
      <c r="P328" s="24"/>
      <c r="Q328" s="24"/>
      <c r="S328">
        <f t="shared" si="22"/>
        <v>1900</v>
      </c>
    </row>
    <row r="329" spans="1:19" x14ac:dyDescent="0.25">
      <c r="A329" s="38" t="str">
        <f t="shared" si="23"/>
        <v/>
      </c>
      <c r="B329" s="24"/>
      <c r="C329" s="24"/>
      <c r="D329" s="24"/>
      <c r="E329" s="24"/>
      <c r="F329" s="24"/>
      <c r="G329" s="25"/>
      <c r="H329" s="24"/>
      <c r="I329" s="24"/>
      <c r="J329" s="24"/>
      <c r="K329" s="19"/>
      <c r="L329" s="19"/>
      <c r="M329" s="21"/>
      <c r="N329" s="24"/>
      <c r="O329" s="23"/>
      <c r="P329" s="24"/>
      <c r="Q329" s="24"/>
      <c r="S329">
        <f t="shared" si="22"/>
        <v>1900</v>
      </c>
    </row>
    <row r="330" spans="1:19" x14ac:dyDescent="0.25">
      <c r="A330" s="38" t="str">
        <f t="shared" si="23"/>
        <v/>
      </c>
      <c r="B330" s="24"/>
      <c r="C330" s="24"/>
      <c r="D330" s="24"/>
      <c r="E330" s="24"/>
      <c r="F330" s="24"/>
      <c r="G330" s="25"/>
      <c r="H330" s="24"/>
      <c r="I330" s="24"/>
      <c r="J330" s="24"/>
      <c r="K330" s="19"/>
      <c r="L330" s="19"/>
      <c r="M330" s="21"/>
      <c r="N330" s="24"/>
      <c r="O330" s="23"/>
      <c r="P330" s="24"/>
      <c r="Q330" s="24"/>
      <c r="S330">
        <f t="shared" si="22"/>
        <v>1900</v>
      </c>
    </row>
    <row r="331" spans="1:19" x14ac:dyDescent="0.25">
      <c r="A331" s="38" t="str">
        <f t="shared" si="23"/>
        <v/>
      </c>
      <c r="B331" s="24"/>
      <c r="C331" s="24"/>
      <c r="D331" s="24"/>
      <c r="E331" s="24"/>
      <c r="F331" s="24"/>
      <c r="G331" s="25"/>
      <c r="H331" s="24"/>
      <c r="I331" s="24"/>
      <c r="J331" s="24"/>
      <c r="K331" s="19"/>
      <c r="L331" s="19"/>
      <c r="M331" s="21"/>
      <c r="N331" s="24"/>
      <c r="O331" s="23"/>
      <c r="P331" s="24"/>
      <c r="Q331" s="24"/>
      <c r="S331">
        <f t="shared" si="22"/>
        <v>1900</v>
      </c>
    </row>
    <row r="332" spans="1:19" x14ac:dyDescent="0.25">
      <c r="A332" s="38" t="str">
        <f t="shared" si="23"/>
        <v/>
      </c>
      <c r="B332" s="24"/>
      <c r="C332" s="24"/>
      <c r="D332" s="24"/>
      <c r="E332" s="24"/>
      <c r="F332" s="24"/>
      <c r="G332" s="25"/>
      <c r="H332" s="24"/>
      <c r="I332" s="24"/>
      <c r="J332" s="24"/>
      <c r="K332" s="19"/>
      <c r="L332" s="19"/>
      <c r="M332" s="21"/>
      <c r="N332" s="24"/>
      <c r="O332" s="23"/>
      <c r="P332" s="24"/>
      <c r="Q332" s="24"/>
      <c r="S332">
        <f t="shared" si="22"/>
        <v>1900</v>
      </c>
    </row>
    <row r="333" spans="1:19" x14ac:dyDescent="0.25">
      <c r="A333" s="38" t="str">
        <f t="shared" si="23"/>
        <v/>
      </c>
      <c r="B333" s="24"/>
      <c r="C333" s="24"/>
      <c r="D333" s="24"/>
      <c r="E333" s="24"/>
      <c r="F333" s="24"/>
      <c r="G333" s="25"/>
      <c r="H333" s="24"/>
      <c r="I333" s="24"/>
      <c r="J333" s="24"/>
      <c r="K333" s="19"/>
      <c r="L333" s="19"/>
      <c r="M333" s="21"/>
      <c r="N333" s="24"/>
      <c r="O333" s="23"/>
      <c r="P333" s="24"/>
      <c r="Q333" s="24"/>
      <c r="S333">
        <f t="shared" si="22"/>
        <v>1900</v>
      </c>
    </row>
    <row r="334" spans="1:19" x14ac:dyDescent="0.25">
      <c r="A334" s="38" t="str">
        <f t="shared" si="23"/>
        <v/>
      </c>
      <c r="B334" s="24"/>
      <c r="C334" s="24"/>
      <c r="D334" s="24"/>
      <c r="E334" s="24"/>
      <c r="F334" s="24"/>
      <c r="G334" s="25"/>
      <c r="H334" s="24"/>
      <c r="I334" s="24"/>
      <c r="J334" s="24"/>
      <c r="K334" s="19"/>
      <c r="L334" s="19"/>
      <c r="M334" s="21"/>
      <c r="N334" s="24"/>
      <c r="O334" s="23"/>
      <c r="P334" s="24"/>
      <c r="Q334" s="24"/>
      <c r="S334">
        <f t="shared" si="22"/>
        <v>1900</v>
      </c>
    </row>
    <row r="335" spans="1:19" x14ac:dyDescent="0.25">
      <c r="A335" s="38" t="str">
        <f t="shared" si="23"/>
        <v/>
      </c>
      <c r="B335" s="24"/>
      <c r="C335" s="24"/>
      <c r="D335" s="24"/>
      <c r="E335" s="24"/>
      <c r="F335" s="24"/>
      <c r="G335" s="25"/>
      <c r="H335" s="24"/>
      <c r="I335" s="24"/>
      <c r="J335" s="24"/>
      <c r="K335" s="19"/>
      <c r="L335" s="19"/>
      <c r="M335" s="21"/>
      <c r="N335" s="24"/>
      <c r="O335" s="23"/>
      <c r="P335" s="24"/>
      <c r="Q335" s="24"/>
      <c r="S335">
        <f t="shared" si="22"/>
        <v>1900</v>
      </c>
    </row>
    <row r="336" spans="1:19" x14ac:dyDescent="0.25">
      <c r="A336" s="38" t="str">
        <f t="shared" si="23"/>
        <v/>
      </c>
      <c r="B336" s="24"/>
      <c r="C336" s="24"/>
      <c r="D336" s="24"/>
      <c r="E336" s="24"/>
      <c r="F336" s="24"/>
      <c r="G336" s="25"/>
      <c r="H336" s="24"/>
      <c r="I336" s="24"/>
      <c r="J336" s="24"/>
      <c r="K336" s="19"/>
      <c r="L336" s="19"/>
      <c r="M336" s="21"/>
      <c r="N336" s="24"/>
      <c r="O336" s="23"/>
      <c r="P336" s="24"/>
      <c r="Q336" s="24"/>
      <c r="S336">
        <f t="shared" si="22"/>
        <v>1900</v>
      </c>
    </row>
    <row r="337" spans="1:19" x14ac:dyDescent="0.25">
      <c r="A337" s="38" t="str">
        <f t="shared" si="23"/>
        <v/>
      </c>
      <c r="B337" s="24"/>
      <c r="C337" s="24"/>
      <c r="D337" s="24"/>
      <c r="E337" s="24"/>
      <c r="F337" s="24"/>
      <c r="G337" s="25"/>
      <c r="H337" s="24"/>
      <c r="I337" s="24"/>
      <c r="J337" s="24"/>
      <c r="K337" s="19"/>
      <c r="L337" s="19"/>
      <c r="M337" s="21"/>
      <c r="N337" s="24"/>
      <c r="O337" s="23"/>
      <c r="P337" s="24"/>
      <c r="Q337" s="24"/>
      <c r="S337">
        <f t="shared" si="22"/>
        <v>1900</v>
      </c>
    </row>
    <row r="338" spans="1:19" x14ac:dyDescent="0.25">
      <c r="A338" s="38" t="str">
        <f t="shared" si="23"/>
        <v/>
      </c>
      <c r="B338" s="24"/>
      <c r="C338" s="24"/>
      <c r="D338" s="24"/>
      <c r="E338" s="24"/>
      <c r="F338" s="24"/>
      <c r="G338" s="25"/>
      <c r="H338" s="24"/>
      <c r="I338" s="24"/>
      <c r="J338" s="24"/>
      <c r="K338" s="19"/>
      <c r="L338" s="19"/>
      <c r="M338" s="21"/>
      <c r="N338" s="24"/>
      <c r="O338" s="23"/>
      <c r="P338" s="24"/>
      <c r="Q338" s="24"/>
      <c r="S338">
        <f t="shared" si="22"/>
        <v>1900</v>
      </c>
    </row>
    <row r="339" spans="1:19" x14ac:dyDescent="0.25">
      <c r="A339" s="38" t="str">
        <f t="shared" si="23"/>
        <v/>
      </c>
      <c r="B339" s="24"/>
      <c r="C339" s="24"/>
      <c r="D339" s="24"/>
      <c r="E339" s="24"/>
      <c r="F339" s="24"/>
      <c r="G339" s="25"/>
      <c r="H339" s="24"/>
      <c r="I339" s="24"/>
      <c r="J339" s="24"/>
      <c r="K339" s="19"/>
      <c r="L339" s="19"/>
      <c r="M339" s="21"/>
      <c r="N339" s="24"/>
      <c r="O339" s="23"/>
      <c r="P339" s="24"/>
      <c r="Q339" s="24"/>
      <c r="S339">
        <f t="shared" si="22"/>
        <v>1900</v>
      </c>
    </row>
    <row r="340" spans="1:19" x14ac:dyDescent="0.25">
      <c r="A340" s="38" t="str">
        <f t="shared" si="23"/>
        <v/>
      </c>
      <c r="B340" s="24"/>
      <c r="C340" s="24"/>
      <c r="D340" s="24"/>
      <c r="E340" s="24"/>
      <c r="F340" s="24"/>
      <c r="G340" s="25"/>
      <c r="H340" s="24"/>
      <c r="I340" s="24"/>
      <c r="J340" s="24"/>
      <c r="K340" s="19"/>
      <c r="L340" s="19"/>
      <c r="M340" s="21"/>
      <c r="N340" s="24"/>
      <c r="O340" s="23"/>
      <c r="P340" s="24"/>
      <c r="Q340" s="24"/>
      <c r="S340">
        <f t="shared" si="22"/>
        <v>1900</v>
      </c>
    </row>
    <row r="341" spans="1:19" x14ac:dyDescent="0.25">
      <c r="A341" s="38" t="str">
        <f t="shared" si="23"/>
        <v/>
      </c>
      <c r="B341" s="24"/>
      <c r="C341" s="24"/>
      <c r="D341" s="24"/>
      <c r="E341" s="24"/>
      <c r="F341" s="24"/>
      <c r="G341" s="25"/>
      <c r="H341" s="24"/>
      <c r="I341" s="24"/>
      <c r="J341" s="24"/>
      <c r="K341" s="19"/>
      <c r="L341" s="19"/>
      <c r="M341" s="21"/>
      <c r="N341" s="24"/>
      <c r="O341" s="23"/>
      <c r="P341" s="24"/>
      <c r="Q341" s="24"/>
      <c r="S341">
        <f t="shared" si="22"/>
        <v>1900</v>
      </c>
    </row>
    <row r="342" spans="1:19" x14ac:dyDescent="0.25">
      <c r="A342" s="38" t="str">
        <f t="shared" si="23"/>
        <v/>
      </c>
      <c r="B342" s="24"/>
      <c r="C342" s="24"/>
      <c r="D342" s="24"/>
      <c r="E342" s="24"/>
      <c r="F342" s="24"/>
      <c r="G342" s="25"/>
      <c r="H342" s="24"/>
      <c r="I342" s="24"/>
      <c r="J342" s="24"/>
      <c r="K342" s="19"/>
      <c r="L342" s="19"/>
      <c r="M342" s="21"/>
      <c r="N342" s="24"/>
      <c r="O342" s="23"/>
      <c r="P342" s="24"/>
      <c r="Q342" s="24"/>
      <c r="S342">
        <f t="shared" si="22"/>
        <v>1900</v>
      </c>
    </row>
    <row r="343" spans="1:19" x14ac:dyDescent="0.25">
      <c r="A343" s="38" t="str">
        <f t="shared" si="23"/>
        <v/>
      </c>
      <c r="B343" s="24"/>
      <c r="C343" s="24"/>
      <c r="D343" s="24"/>
      <c r="E343" s="24"/>
      <c r="F343" s="24"/>
      <c r="G343" s="25"/>
      <c r="H343" s="24"/>
      <c r="I343" s="24"/>
      <c r="J343" s="24"/>
      <c r="K343" s="19"/>
      <c r="L343" s="19"/>
      <c r="M343" s="21"/>
      <c r="N343" s="24"/>
      <c r="O343" s="23"/>
      <c r="P343" s="24"/>
      <c r="Q343" s="24"/>
      <c r="S343">
        <f t="shared" si="22"/>
        <v>1900</v>
      </c>
    </row>
    <row r="344" spans="1:19" x14ac:dyDescent="0.25">
      <c r="A344" s="38" t="str">
        <f t="shared" si="23"/>
        <v/>
      </c>
      <c r="B344" s="24"/>
      <c r="C344" s="24"/>
      <c r="D344" s="24"/>
      <c r="E344" s="24"/>
      <c r="F344" s="24"/>
      <c r="G344" s="25"/>
      <c r="H344" s="24"/>
      <c r="I344" s="24"/>
      <c r="J344" s="24"/>
      <c r="K344" s="19"/>
      <c r="L344" s="19"/>
      <c r="M344" s="21"/>
      <c r="N344" s="24"/>
      <c r="O344" s="23"/>
      <c r="P344" s="24"/>
      <c r="Q344" s="24"/>
      <c r="S344">
        <f t="shared" si="22"/>
        <v>1900</v>
      </c>
    </row>
    <row r="345" spans="1:19" x14ac:dyDescent="0.25">
      <c r="A345" s="38" t="str">
        <f t="shared" si="23"/>
        <v/>
      </c>
      <c r="B345" s="24"/>
      <c r="C345" s="24"/>
      <c r="D345" s="24"/>
      <c r="E345" s="24"/>
      <c r="F345" s="24"/>
      <c r="G345" s="25"/>
      <c r="H345" s="24"/>
      <c r="I345" s="24"/>
      <c r="J345" s="24"/>
      <c r="K345" s="19"/>
      <c r="L345" s="19"/>
      <c r="M345" s="21"/>
      <c r="N345" s="24"/>
      <c r="O345" s="23"/>
      <c r="P345" s="24"/>
      <c r="Q345" s="24"/>
      <c r="S345">
        <f t="shared" si="22"/>
        <v>1900</v>
      </c>
    </row>
    <row r="346" spans="1:19" x14ac:dyDescent="0.25">
      <c r="A346" s="38" t="str">
        <f t="shared" si="23"/>
        <v/>
      </c>
      <c r="B346" s="24"/>
      <c r="C346" s="24"/>
      <c r="D346" s="24"/>
      <c r="E346" s="24"/>
      <c r="F346" s="24"/>
      <c r="G346" s="25"/>
      <c r="H346" s="24"/>
      <c r="I346" s="24"/>
      <c r="J346" s="24"/>
      <c r="K346" s="19"/>
      <c r="L346" s="19"/>
      <c r="M346" s="21"/>
      <c r="N346" s="24"/>
      <c r="O346" s="23"/>
      <c r="P346" s="24"/>
      <c r="Q346" s="24"/>
      <c r="S346">
        <f t="shared" si="22"/>
        <v>1900</v>
      </c>
    </row>
    <row r="347" spans="1:19" x14ac:dyDescent="0.25">
      <c r="A347" s="38" t="str">
        <f t="shared" si="23"/>
        <v/>
      </c>
      <c r="B347" s="24"/>
      <c r="C347" s="24"/>
      <c r="D347" s="24"/>
      <c r="E347" s="24"/>
      <c r="F347" s="24"/>
      <c r="G347" s="25"/>
      <c r="H347" s="24"/>
      <c r="I347" s="24"/>
      <c r="J347" s="24"/>
      <c r="K347" s="19"/>
      <c r="L347" s="19"/>
      <c r="M347" s="21"/>
      <c r="N347" s="24"/>
      <c r="O347" s="23"/>
      <c r="P347" s="24"/>
      <c r="Q347" s="24"/>
      <c r="S347">
        <f t="shared" si="22"/>
        <v>1900</v>
      </c>
    </row>
    <row r="348" spans="1:19" x14ac:dyDescent="0.25">
      <c r="A348" s="38" t="str">
        <f t="shared" si="23"/>
        <v/>
      </c>
      <c r="B348" s="24"/>
      <c r="C348" s="24"/>
      <c r="D348" s="24"/>
      <c r="E348" s="24"/>
      <c r="F348" s="24"/>
      <c r="G348" s="25"/>
      <c r="H348" s="24"/>
      <c r="I348" s="24"/>
      <c r="J348" s="24"/>
      <c r="K348" s="19"/>
      <c r="L348" s="19"/>
      <c r="M348" s="21"/>
      <c r="N348" s="24"/>
      <c r="O348" s="23"/>
      <c r="P348" s="24"/>
      <c r="Q348" s="24"/>
      <c r="S348">
        <f t="shared" si="22"/>
        <v>1900</v>
      </c>
    </row>
    <row r="349" spans="1:19" x14ac:dyDescent="0.25">
      <c r="A349" s="38" t="str">
        <f t="shared" si="23"/>
        <v/>
      </c>
      <c r="B349" s="24"/>
      <c r="C349" s="24"/>
      <c r="D349" s="24"/>
      <c r="E349" s="24"/>
      <c r="F349" s="24"/>
      <c r="G349" s="25"/>
      <c r="H349" s="24"/>
      <c r="I349" s="24"/>
      <c r="J349" s="24"/>
      <c r="K349" s="19"/>
      <c r="L349" s="19"/>
      <c r="M349" s="21"/>
      <c r="N349" s="24"/>
      <c r="O349" s="23"/>
      <c r="P349" s="24"/>
      <c r="Q349" s="24"/>
      <c r="S349">
        <f t="shared" si="22"/>
        <v>1900</v>
      </c>
    </row>
    <row r="350" spans="1:19" x14ac:dyDescent="0.25">
      <c r="A350" s="38" t="str">
        <f t="shared" si="23"/>
        <v/>
      </c>
      <c r="B350" s="24"/>
      <c r="C350" s="24"/>
      <c r="D350" s="24"/>
      <c r="E350" s="24"/>
      <c r="F350" s="24"/>
      <c r="G350" s="25"/>
      <c r="H350" s="24"/>
      <c r="I350" s="24"/>
      <c r="J350" s="24"/>
      <c r="K350" s="19"/>
      <c r="L350" s="19"/>
      <c r="M350" s="21"/>
      <c r="N350" s="24"/>
      <c r="O350" s="23"/>
      <c r="P350" s="24"/>
      <c r="Q350" s="24"/>
      <c r="S350">
        <f t="shared" si="22"/>
        <v>1900</v>
      </c>
    </row>
    <row r="351" spans="1:19" x14ac:dyDescent="0.25">
      <c r="A351" s="38" t="str">
        <f t="shared" si="23"/>
        <v/>
      </c>
      <c r="B351" s="24"/>
      <c r="C351" s="24"/>
      <c r="D351" s="24"/>
      <c r="E351" s="24"/>
      <c r="F351" s="24"/>
      <c r="G351" s="25"/>
      <c r="H351" s="24"/>
      <c r="I351" s="24"/>
      <c r="J351" s="24"/>
      <c r="K351" s="19"/>
      <c r="L351" s="19"/>
      <c r="M351" s="21"/>
      <c r="N351" s="24"/>
      <c r="O351" s="23"/>
      <c r="P351" s="24"/>
      <c r="Q351" s="24"/>
      <c r="S351">
        <f t="shared" si="22"/>
        <v>1900</v>
      </c>
    </row>
    <row r="352" spans="1:19" x14ac:dyDescent="0.25">
      <c r="A352" s="38" t="str">
        <f t="shared" si="23"/>
        <v/>
      </c>
      <c r="B352" s="24"/>
      <c r="C352" s="24"/>
      <c r="D352" s="24"/>
      <c r="E352" s="24"/>
      <c r="F352" s="24"/>
      <c r="G352" s="25"/>
      <c r="H352" s="24"/>
      <c r="I352" s="24"/>
      <c r="J352" s="24"/>
      <c r="K352" s="19"/>
      <c r="L352" s="19"/>
      <c r="M352" s="21"/>
      <c r="N352" s="24"/>
      <c r="O352" s="23"/>
      <c r="P352" s="24"/>
      <c r="Q352" s="24"/>
      <c r="S352">
        <f t="shared" si="22"/>
        <v>1900</v>
      </c>
    </row>
    <row r="353" spans="1:19" x14ac:dyDescent="0.25">
      <c r="A353" s="38" t="str">
        <f t="shared" si="23"/>
        <v/>
      </c>
      <c r="B353" s="24"/>
      <c r="C353" s="24"/>
      <c r="D353" s="24"/>
      <c r="E353" s="24"/>
      <c r="F353" s="24"/>
      <c r="G353" s="25"/>
      <c r="H353" s="24"/>
      <c r="I353" s="24"/>
      <c r="J353" s="24"/>
      <c r="K353" s="19"/>
      <c r="L353" s="19"/>
      <c r="M353" s="21"/>
      <c r="N353" s="24"/>
      <c r="O353" s="23"/>
      <c r="P353" s="24"/>
      <c r="Q353" s="24"/>
      <c r="S353">
        <f t="shared" si="22"/>
        <v>1900</v>
      </c>
    </row>
    <row r="354" spans="1:19" x14ac:dyDescent="0.25">
      <c r="A354" s="38" t="str">
        <f t="shared" si="23"/>
        <v/>
      </c>
      <c r="B354" s="24"/>
      <c r="C354" s="24"/>
      <c r="D354" s="24"/>
      <c r="E354" s="24"/>
      <c r="F354" s="24"/>
      <c r="G354" s="25"/>
      <c r="H354" s="24"/>
      <c r="I354" s="24"/>
      <c r="J354" s="24"/>
      <c r="K354" s="19"/>
      <c r="L354" s="19"/>
      <c r="M354" s="21"/>
      <c r="N354" s="24"/>
      <c r="O354" s="23"/>
      <c r="P354" s="24"/>
      <c r="Q354" s="24"/>
      <c r="S354">
        <f t="shared" si="22"/>
        <v>1900</v>
      </c>
    </row>
    <row r="355" spans="1:19" x14ac:dyDescent="0.25">
      <c r="A355" s="38" t="str">
        <f t="shared" si="23"/>
        <v/>
      </c>
      <c r="B355" s="24"/>
      <c r="C355" s="24"/>
      <c r="D355" s="24"/>
      <c r="E355" s="24"/>
      <c r="F355" s="24"/>
      <c r="G355" s="25"/>
      <c r="H355" s="24"/>
      <c r="I355" s="24"/>
      <c r="J355" s="24"/>
      <c r="K355" s="19"/>
      <c r="L355" s="19"/>
      <c r="M355" s="21"/>
      <c r="N355" s="24"/>
      <c r="O355" s="23"/>
      <c r="P355" s="24"/>
      <c r="Q355" s="24"/>
      <c r="S355">
        <f t="shared" si="22"/>
        <v>1900</v>
      </c>
    </row>
    <row r="356" spans="1:19" x14ac:dyDescent="0.25">
      <c r="A356" s="38" t="str">
        <f t="shared" si="23"/>
        <v/>
      </c>
      <c r="B356" s="24"/>
      <c r="C356" s="24"/>
      <c r="D356" s="24"/>
      <c r="E356" s="24"/>
      <c r="F356" s="24"/>
      <c r="G356" s="25"/>
      <c r="H356" s="24"/>
      <c r="I356" s="24"/>
      <c r="J356" s="24"/>
      <c r="K356" s="19"/>
      <c r="L356" s="19"/>
      <c r="M356" s="21"/>
      <c r="N356" s="24"/>
      <c r="O356" s="23"/>
      <c r="P356" s="24"/>
      <c r="Q356" s="24"/>
      <c r="S356">
        <f t="shared" si="22"/>
        <v>1900</v>
      </c>
    </row>
    <row r="357" spans="1:19" x14ac:dyDescent="0.25">
      <c r="A357" s="38" t="str">
        <f t="shared" si="23"/>
        <v/>
      </c>
      <c r="B357" s="24"/>
      <c r="C357" s="24"/>
      <c r="D357" s="24"/>
      <c r="E357" s="24"/>
      <c r="F357" s="24"/>
      <c r="G357" s="25"/>
      <c r="H357" s="24"/>
      <c r="I357" s="24"/>
      <c r="J357" s="24"/>
      <c r="K357" s="19"/>
      <c r="L357" s="19"/>
      <c r="M357" s="21"/>
      <c r="N357" s="24"/>
      <c r="O357" s="23"/>
      <c r="P357" s="24"/>
      <c r="Q357" s="24"/>
      <c r="S357">
        <f t="shared" si="22"/>
        <v>1900</v>
      </c>
    </row>
    <row r="358" spans="1:19" x14ac:dyDescent="0.25">
      <c r="A358" s="38" t="str">
        <f t="shared" si="23"/>
        <v/>
      </c>
      <c r="B358" s="24"/>
      <c r="C358" s="24"/>
      <c r="D358" s="24"/>
      <c r="E358" s="24"/>
      <c r="F358" s="24"/>
      <c r="G358" s="25"/>
      <c r="H358" s="24"/>
      <c r="I358" s="24"/>
      <c r="J358" s="24"/>
      <c r="K358" s="19"/>
      <c r="L358" s="19"/>
      <c r="M358" s="21"/>
      <c r="N358" s="24"/>
      <c r="O358" s="23"/>
      <c r="P358" s="24"/>
      <c r="Q358" s="24"/>
      <c r="S358">
        <f t="shared" si="22"/>
        <v>1900</v>
      </c>
    </row>
    <row r="359" spans="1:19" x14ac:dyDescent="0.25">
      <c r="A359" s="38" t="str">
        <f t="shared" si="23"/>
        <v/>
      </c>
      <c r="B359" s="24"/>
      <c r="C359" s="24"/>
      <c r="D359" s="24"/>
      <c r="E359" s="24"/>
      <c r="F359" s="24"/>
      <c r="G359" s="25"/>
      <c r="H359" s="24"/>
      <c r="I359" s="24"/>
      <c r="J359" s="24"/>
      <c r="K359" s="19"/>
      <c r="L359" s="19"/>
      <c r="M359" s="21"/>
      <c r="N359" s="24"/>
      <c r="O359" s="23"/>
      <c r="P359" s="24"/>
      <c r="Q359" s="24"/>
      <c r="S359">
        <f t="shared" si="22"/>
        <v>1900</v>
      </c>
    </row>
    <row r="360" spans="1:19" x14ac:dyDescent="0.25">
      <c r="A360" s="38" t="str">
        <f t="shared" si="23"/>
        <v/>
      </c>
      <c r="B360" s="24"/>
      <c r="C360" s="24"/>
      <c r="D360" s="24"/>
      <c r="E360" s="24"/>
      <c r="F360" s="24"/>
      <c r="G360" s="25"/>
      <c r="H360" s="24"/>
      <c r="I360" s="24"/>
      <c r="J360" s="24"/>
      <c r="K360" s="19"/>
      <c r="L360" s="19"/>
      <c r="M360" s="21"/>
      <c r="N360" s="24"/>
      <c r="O360" s="23"/>
      <c r="P360" s="24"/>
      <c r="Q360" s="24"/>
      <c r="S360">
        <f t="shared" si="22"/>
        <v>1900</v>
      </c>
    </row>
    <row r="361" spans="1:19" x14ac:dyDescent="0.25">
      <c r="A361" s="38" t="str">
        <f t="shared" si="23"/>
        <v/>
      </c>
      <c r="B361" s="24"/>
      <c r="C361" s="24"/>
      <c r="D361" s="24"/>
      <c r="E361" s="24"/>
      <c r="F361" s="24"/>
      <c r="G361" s="25"/>
      <c r="H361" s="24"/>
      <c r="I361" s="24"/>
      <c r="J361" s="24"/>
      <c r="K361" s="19"/>
      <c r="L361" s="19"/>
      <c r="M361" s="21"/>
      <c r="N361" s="24"/>
      <c r="O361" s="23"/>
      <c r="P361" s="24"/>
      <c r="Q361" s="24"/>
      <c r="S361">
        <f t="shared" si="22"/>
        <v>1900</v>
      </c>
    </row>
    <row r="362" spans="1:19" x14ac:dyDescent="0.25">
      <c r="A362" s="38" t="str">
        <f t="shared" si="23"/>
        <v/>
      </c>
      <c r="B362" s="24"/>
      <c r="C362" s="24"/>
      <c r="D362" s="24"/>
      <c r="E362" s="24"/>
      <c r="F362" s="24"/>
      <c r="G362" s="25"/>
      <c r="H362" s="24"/>
      <c r="I362" s="24"/>
      <c r="J362" s="24"/>
      <c r="K362" s="19"/>
      <c r="L362" s="19"/>
      <c r="M362" s="21"/>
      <c r="N362" s="24"/>
      <c r="O362" s="23"/>
      <c r="P362" s="24"/>
      <c r="Q362" s="24"/>
      <c r="S362">
        <f t="shared" si="22"/>
        <v>1900</v>
      </c>
    </row>
    <row r="363" spans="1:19" x14ac:dyDescent="0.25">
      <c r="A363" s="38" t="str">
        <f t="shared" si="23"/>
        <v/>
      </c>
      <c r="B363" s="24"/>
      <c r="C363" s="24"/>
      <c r="D363" s="24"/>
      <c r="E363" s="24"/>
      <c r="F363" s="24"/>
      <c r="G363" s="25"/>
      <c r="H363" s="24"/>
      <c r="I363" s="24"/>
      <c r="J363" s="24"/>
      <c r="K363" s="19"/>
      <c r="L363" s="19"/>
      <c r="M363" s="21"/>
      <c r="N363" s="24"/>
      <c r="O363" s="23"/>
      <c r="P363" s="24"/>
      <c r="Q363" s="24"/>
      <c r="S363">
        <f t="shared" si="22"/>
        <v>1900</v>
      </c>
    </row>
    <row r="364" spans="1:19" x14ac:dyDescent="0.25">
      <c r="A364" s="38" t="str">
        <f t="shared" si="23"/>
        <v/>
      </c>
      <c r="B364" s="24"/>
      <c r="C364" s="24"/>
      <c r="D364" s="24"/>
      <c r="E364" s="24"/>
      <c r="F364" s="24"/>
      <c r="G364" s="25"/>
      <c r="H364" s="24"/>
      <c r="I364" s="24"/>
      <c r="J364" s="24"/>
      <c r="K364" s="19"/>
      <c r="L364" s="19"/>
      <c r="M364" s="21"/>
      <c r="N364" s="24"/>
      <c r="O364" s="23"/>
      <c r="P364" s="24"/>
      <c r="Q364" s="24"/>
      <c r="S364">
        <f t="shared" si="22"/>
        <v>1900</v>
      </c>
    </row>
    <row r="365" spans="1:19" x14ac:dyDescent="0.25">
      <c r="A365" s="38" t="str">
        <f t="shared" si="23"/>
        <v/>
      </c>
      <c r="B365" s="24"/>
      <c r="C365" s="24"/>
      <c r="D365" s="24"/>
      <c r="E365" s="24"/>
      <c r="F365" s="24"/>
      <c r="G365" s="25"/>
      <c r="H365" s="24"/>
      <c r="I365" s="24"/>
      <c r="J365" s="24"/>
      <c r="K365" s="19"/>
      <c r="L365" s="19"/>
      <c r="M365" s="21"/>
      <c r="N365" s="24"/>
      <c r="O365" s="23"/>
      <c r="P365" s="24"/>
      <c r="Q365" s="24"/>
      <c r="S365">
        <f t="shared" si="22"/>
        <v>1900</v>
      </c>
    </row>
    <row r="366" spans="1:19" x14ac:dyDescent="0.25">
      <c r="A366" s="38" t="str">
        <f t="shared" si="23"/>
        <v/>
      </c>
      <c r="B366" s="24"/>
      <c r="C366" s="24"/>
      <c r="D366" s="24"/>
      <c r="E366" s="24"/>
      <c r="F366" s="24"/>
      <c r="G366" s="25"/>
      <c r="H366" s="24"/>
      <c r="I366" s="24"/>
      <c r="J366" s="24"/>
      <c r="K366" s="19"/>
      <c r="L366" s="19"/>
      <c r="M366" s="21"/>
      <c r="N366" s="24"/>
      <c r="O366" s="23"/>
      <c r="P366" s="24"/>
      <c r="Q366" s="24"/>
      <c r="S366">
        <f t="shared" si="22"/>
        <v>1900</v>
      </c>
    </row>
    <row r="367" spans="1:19" x14ac:dyDescent="0.25">
      <c r="A367" s="38" t="str">
        <f t="shared" si="23"/>
        <v/>
      </c>
      <c r="B367" s="24"/>
      <c r="C367" s="24"/>
      <c r="D367" s="24"/>
      <c r="E367" s="24"/>
      <c r="F367" s="24"/>
      <c r="G367" s="25"/>
      <c r="H367" s="24"/>
      <c r="I367" s="24"/>
      <c r="J367" s="24"/>
      <c r="K367" s="19"/>
      <c r="L367" s="19"/>
      <c r="M367" s="21"/>
      <c r="N367" s="24"/>
      <c r="O367" s="23"/>
      <c r="P367" s="24"/>
      <c r="Q367" s="24"/>
      <c r="S367">
        <f t="shared" si="22"/>
        <v>1900</v>
      </c>
    </row>
    <row r="368" spans="1:19" x14ac:dyDescent="0.25">
      <c r="A368" s="38" t="str">
        <f t="shared" si="23"/>
        <v/>
      </c>
      <c r="B368" s="24"/>
      <c r="C368" s="24"/>
      <c r="D368" s="24"/>
      <c r="E368" s="24"/>
      <c r="F368" s="24"/>
      <c r="G368" s="25"/>
      <c r="H368" s="24"/>
      <c r="I368" s="24"/>
      <c r="J368" s="24"/>
      <c r="K368" s="19"/>
      <c r="L368" s="19"/>
      <c r="M368" s="21"/>
      <c r="N368" s="24"/>
      <c r="O368" s="23"/>
      <c r="P368" s="24"/>
      <c r="Q368" s="24"/>
      <c r="S368">
        <f t="shared" si="22"/>
        <v>1900</v>
      </c>
    </row>
    <row r="369" spans="1:19" x14ac:dyDescent="0.25">
      <c r="A369" s="38" t="str">
        <f t="shared" si="23"/>
        <v/>
      </c>
      <c r="B369" s="24"/>
      <c r="C369" s="24"/>
      <c r="D369" s="24"/>
      <c r="E369" s="24"/>
      <c r="F369" s="24"/>
      <c r="G369" s="25"/>
      <c r="H369" s="24"/>
      <c r="I369" s="24"/>
      <c r="J369" s="24"/>
      <c r="K369" s="19"/>
      <c r="L369" s="19"/>
      <c r="M369" s="21"/>
      <c r="N369" s="24"/>
      <c r="O369" s="23"/>
      <c r="P369" s="24"/>
      <c r="Q369" s="24"/>
      <c r="S369">
        <f t="shared" si="22"/>
        <v>1900</v>
      </c>
    </row>
    <row r="370" spans="1:19" x14ac:dyDescent="0.25">
      <c r="A370" s="38" t="str">
        <f t="shared" si="23"/>
        <v/>
      </c>
      <c r="B370" s="24"/>
      <c r="C370" s="24"/>
      <c r="D370" s="24"/>
      <c r="E370" s="24"/>
      <c r="F370" s="24"/>
      <c r="G370" s="25"/>
      <c r="H370" s="24"/>
      <c r="I370" s="24"/>
      <c r="J370" s="24"/>
      <c r="K370" s="19"/>
      <c r="L370" s="19"/>
      <c r="M370" s="21"/>
      <c r="N370" s="24"/>
      <c r="O370" s="23"/>
      <c r="P370" s="24"/>
      <c r="Q370" s="24"/>
      <c r="S370">
        <f t="shared" si="22"/>
        <v>1900</v>
      </c>
    </row>
    <row r="371" spans="1:19" x14ac:dyDescent="0.25">
      <c r="A371" s="38" t="str">
        <f t="shared" si="23"/>
        <v/>
      </c>
      <c r="B371" s="24"/>
      <c r="C371" s="24"/>
      <c r="D371" s="24"/>
      <c r="E371" s="24"/>
      <c r="F371" s="24"/>
      <c r="G371" s="25"/>
      <c r="H371" s="24"/>
      <c r="I371" s="24"/>
      <c r="J371" s="24"/>
      <c r="K371" s="19"/>
      <c r="L371" s="19"/>
      <c r="M371" s="21"/>
      <c r="N371" s="24"/>
      <c r="O371" s="23"/>
      <c r="P371" s="24"/>
      <c r="Q371" s="24"/>
      <c r="S371">
        <f t="shared" si="22"/>
        <v>1900</v>
      </c>
    </row>
    <row r="372" spans="1:19" x14ac:dyDescent="0.25">
      <c r="A372" s="38" t="str">
        <f t="shared" si="23"/>
        <v/>
      </c>
      <c r="B372" s="24"/>
      <c r="C372" s="24"/>
      <c r="D372" s="24"/>
      <c r="E372" s="24"/>
      <c r="F372" s="24"/>
      <c r="G372" s="25"/>
      <c r="H372" s="24"/>
      <c r="I372" s="24"/>
      <c r="J372" s="24"/>
      <c r="K372" s="19"/>
      <c r="L372" s="19"/>
      <c r="M372" s="21"/>
      <c r="N372" s="24"/>
      <c r="O372" s="23"/>
      <c r="P372" s="24"/>
      <c r="Q372" s="24"/>
      <c r="S372">
        <f t="shared" si="22"/>
        <v>1900</v>
      </c>
    </row>
    <row r="373" spans="1:19" x14ac:dyDescent="0.25">
      <c r="A373" s="38" t="str">
        <f t="shared" si="23"/>
        <v/>
      </c>
      <c r="B373" s="24"/>
      <c r="C373" s="24"/>
      <c r="D373" s="24"/>
      <c r="E373" s="24"/>
      <c r="F373" s="24"/>
      <c r="G373" s="25"/>
      <c r="H373" s="24"/>
      <c r="I373" s="24"/>
      <c r="J373" s="24"/>
      <c r="K373" s="19"/>
      <c r="L373" s="19"/>
      <c r="M373" s="21"/>
      <c r="N373" s="24"/>
      <c r="O373" s="23"/>
      <c r="P373" s="24"/>
      <c r="Q373" s="24"/>
      <c r="S373">
        <f t="shared" si="22"/>
        <v>1900</v>
      </c>
    </row>
    <row r="374" spans="1:19" x14ac:dyDescent="0.25">
      <c r="A374" s="38" t="str">
        <f t="shared" si="23"/>
        <v/>
      </c>
      <c r="B374" s="24"/>
      <c r="C374" s="24"/>
      <c r="D374" s="24"/>
      <c r="E374" s="24"/>
      <c r="F374" s="24"/>
      <c r="G374" s="25"/>
      <c r="H374" s="24"/>
      <c r="I374" s="24"/>
      <c r="J374" s="24"/>
      <c r="K374" s="19"/>
      <c r="L374" s="19"/>
      <c r="M374" s="21"/>
      <c r="N374" s="24"/>
      <c r="O374" s="23"/>
      <c r="P374" s="24"/>
      <c r="Q374" s="24"/>
      <c r="S374">
        <f t="shared" si="22"/>
        <v>1900</v>
      </c>
    </row>
    <row r="375" spans="1:19" x14ac:dyDescent="0.25">
      <c r="A375" s="38" t="str">
        <f t="shared" si="23"/>
        <v/>
      </c>
      <c r="B375" s="24"/>
      <c r="C375" s="24"/>
      <c r="D375" s="24"/>
      <c r="E375" s="24"/>
      <c r="F375" s="24"/>
      <c r="G375" s="25"/>
      <c r="H375" s="24"/>
      <c r="I375" s="24"/>
      <c r="J375" s="24"/>
      <c r="K375" s="19"/>
      <c r="L375" s="19"/>
      <c r="M375" s="21"/>
      <c r="N375" s="24"/>
      <c r="O375" s="23"/>
      <c r="P375" s="24"/>
      <c r="Q375" s="24"/>
      <c r="S375">
        <f t="shared" si="22"/>
        <v>1900</v>
      </c>
    </row>
    <row r="376" spans="1:19" x14ac:dyDescent="0.25">
      <c r="A376" s="38" t="str">
        <f t="shared" si="23"/>
        <v/>
      </c>
      <c r="B376" s="24"/>
      <c r="C376" s="24"/>
      <c r="D376" s="24"/>
      <c r="E376" s="24"/>
      <c r="F376" s="24"/>
      <c r="G376" s="25"/>
      <c r="H376" s="24"/>
      <c r="I376" s="24"/>
      <c r="J376" s="24"/>
      <c r="K376" s="19"/>
      <c r="L376" s="19"/>
      <c r="M376" s="21"/>
      <c r="N376" s="24"/>
      <c r="O376" s="23"/>
      <c r="P376" s="24"/>
      <c r="Q376" s="24"/>
      <c r="S376">
        <f t="shared" si="22"/>
        <v>1900</v>
      </c>
    </row>
    <row r="377" spans="1:19" x14ac:dyDescent="0.25">
      <c r="A377" s="38" t="str">
        <f t="shared" si="23"/>
        <v/>
      </c>
      <c r="B377" s="24"/>
      <c r="C377" s="24"/>
      <c r="D377" s="24"/>
      <c r="E377" s="24"/>
      <c r="F377" s="24"/>
      <c r="G377" s="25"/>
      <c r="H377" s="24"/>
      <c r="I377" s="24"/>
      <c r="J377" s="24"/>
      <c r="K377" s="19"/>
      <c r="L377" s="19"/>
      <c r="M377" s="21"/>
      <c r="N377" s="24"/>
      <c r="O377" s="23"/>
      <c r="P377" s="24"/>
      <c r="Q377" s="24"/>
      <c r="S377">
        <f t="shared" si="22"/>
        <v>1900</v>
      </c>
    </row>
    <row r="378" spans="1:19" x14ac:dyDescent="0.25">
      <c r="A378" s="38" t="str">
        <f t="shared" si="23"/>
        <v/>
      </c>
      <c r="B378" s="24"/>
      <c r="C378" s="24"/>
      <c r="D378" s="24"/>
      <c r="E378" s="24"/>
      <c r="F378" s="24"/>
      <c r="G378" s="25"/>
      <c r="H378" s="24"/>
      <c r="I378" s="24"/>
      <c r="J378" s="24"/>
      <c r="K378" s="19"/>
      <c r="L378" s="19"/>
      <c r="M378" s="21"/>
      <c r="N378" s="24"/>
      <c r="O378" s="23"/>
      <c r="P378" s="24"/>
      <c r="Q378" s="24"/>
      <c r="S378">
        <f t="shared" si="22"/>
        <v>1900</v>
      </c>
    </row>
    <row r="379" spans="1:19" x14ac:dyDescent="0.25">
      <c r="A379" s="38" t="str">
        <f t="shared" si="23"/>
        <v/>
      </c>
      <c r="B379" s="24"/>
      <c r="C379" s="24"/>
      <c r="D379" s="24"/>
      <c r="E379" s="24"/>
      <c r="F379" s="24"/>
      <c r="G379" s="25"/>
      <c r="H379" s="24"/>
      <c r="I379" s="24"/>
      <c r="J379" s="24"/>
      <c r="K379" s="19"/>
      <c r="L379" s="19"/>
      <c r="M379" s="21"/>
      <c r="N379" s="24"/>
      <c r="O379" s="23"/>
      <c r="P379" s="24"/>
      <c r="Q379" s="24"/>
      <c r="S379">
        <f t="shared" si="22"/>
        <v>1900</v>
      </c>
    </row>
    <row r="380" spans="1:19" x14ac:dyDescent="0.25">
      <c r="A380" s="38" t="str">
        <f t="shared" si="23"/>
        <v/>
      </c>
      <c r="B380" s="24"/>
      <c r="C380" s="24"/>
      <c r="D380" s="24"/>
      <c r="E380" s="24"/>
      <c r="F380" s="24"/>
      <c r="G380" s="25"/>
      <c r="H380" s="24"/>
      <c r="I380" s="24"/>
      <c r="J380" s="24"/>
      <c r="K380" s="19"/>
      <c r="L380" s="19"/>
      <c r="M380" s="21"/>
      <c r="N380" s="24"/>
      <c r="O380" s="23"/>
      <c r="P380" s="24"/>
      <c r="Q380" s="24"/>
      <c r="S380">
        <f t="shared" si="22"/>
        <v>1900</v>
      </c>
    </row>
    <row r="381" spans="1:19" x14ac:dyDescent="0.25">
      <c r="A381" s="38" t="str">
        <f t="shared" si="23"/>
        <v/>
      </c>
      <c r="B381" s="24"/>
      <c r="C381" s="24"/>
      <c r="D381" s="24"/>
      <c r="E381" s="24"/>
      <c r="F381" s="24"/>
      <c r="G381" s="25"/>
      <c r="H381" s="24"/>
      <c r="I381" s="24"/>
      <c r="J381" s="24"/>
      <c r="K381" s="19"/>
      <c r="L381" s="19"/>
      <c r="M381" s="21"/>
      <c r="N381" s="24"/>
      <c r="O381" s="23"/>
      <c r="P381" s="24"/>
      <c r="Q381" s="24"/>
      <c r="S381">
        <f t="shared" si="22"/>
        <v>1900</v>
      </c>
    </row>
    <row r="382" spans="1:19" x14ac:dyDescent="0.25">
      <c r="A382" s="38" t="str">
        <f t="shared" si="23"/>
        <v/>
      </c>
      <c r="B382" s="24"/>
      <c r="C382" s="24"/>
      <c r="D382" s="24"/>
      <c r="E382" s="24"/>
      <c r="F382" s="24"/>
      <c r="G382" s="25"/>
      <c r="H382" s="24"/>
      <c r="I382" s="24"/>
      <c r="J382" s="24"/>
      <c r="K382" s="19"/>
      <c r="L382" s="19"/>
      <c r="M382" s="21"/>
      <c r="N382" s="24"/>
      <c r="O382" s="23"/>
      <c r="P382" s="24"/>
      <c r="Q382" s="24"/>
      <c r="S382">
        <f t="shared" si="22"/>
        <v>1900</v>
      </c>
    </row>
    <row r="383" spans="1:19" x14ac:dyDescent="0.25">
      <c r="A383" s="38" t="str">
        <f t="shared" si="23"/>
        <v/>
      </c>
      <c r="B383" s="24"/>
      <c r="C383" s="24"/>
      <c r="D383" s="24"/>
      <c r="E383" s="24"/>
      <c r="F383" s="24"/>
      <c r="G383" s="25"/>
      <c r="H383" s="24"/>
      <c r="I383" s="24"/>
      <c r="J383" s="24"/>
      <c r="K383" s="19"/>
      <c r="L383" s="19"/>
      <c r="M383" s="21"/>
      <c r="N383" s="24"/>
      <c r="O383" s="23"/>
      <c r="P383" s="24"/>
      <c r="Q383" s="24"/>
      <c r="S383">
        <f t="shared" si="22"/>
        <v>1900</v>
      </c>
    </row>
    <row r="384" spans="1:19" x14ac:dyDescent="0.25">
      <c r="A384" s="38" t="str">
        <f t="shared" si="23"/>
        <v/>
      </c>
      <c r="B384" s="24"/>
      <c r="C384" s="24"/>
      <c r="D384" s="24"/>
      <c r="E384" s="24"/>
      <c r="F384" s="24"/>
      <c r="G384" s="25"/>
      <c r="H384" s="24"/>
      <c r="I384" s="24"/>
      <c r="J384" s="24"/>
      <c r="K384" s="19"/>
      <c r="L384" s="19"/>
      <c r="M384" s="21"/>
      <c r="N384" s="24"/>
      <c r="O384" s="23"/>
      <c r="P384" s="24"/>
      <c r="Q384" s="24"/>
      <c r="S384">
        <f t="shared" si="22"/>
        <v>1900</v>
      </c>
    </row>
    <row r="385" spans="1:19" x14ac:dyDescent="0.25">
      <c r="A385" s="38" t="str">
        <f t="shared" si="23"/>
        <v/>
      </c>
      <c r="B385" s="24"/>
      <c r="C385" s="24"/>
      <c r="D385" s="24"/>
      <c r="E385" s="24"/>
      <c r="F385" s="24"/>
      <c r="G385" s="25"/>
      <c r="H385" s="24"/>
      <c r="I385" s="24"/>
      <c r="J385" s="24"/>
      <c r="K385" s="19"/>
      <c r="L385" s="19"/>
      <c r="M385" s="21"/>
      <c r="N385" s="24"/>
      <c r="O385" s="23"/>
      <c r="P385" s="24"/>
      <c r="Q385" s="24"/>
      <c r="S385">
        <f t="shared" si="22"/>
        <v>1900</v>
      </c>
    </row>
    <row r="386" spans="1:19" x14ac:dyDescent="0.25">
      <c r="A386" s="38" t="str">
        <f t="shared" si="23"/>
        <v/>
      </c>
      <c r="B386" s="24"/>
      <c r="C386" s="24"/>
      <c r="D386" s="24"/>
      <c r="E386" s="24"/>
      <c r="F386" s="24"/>
      <c r="G386" s="25"/>
      <c r="H386" s="24"/>
      <c r="I386" s="24"/>
      <c r="J386" s="24"/>
      <c r="K386" s="19"/>
      <c r="L386" s="19"/>
      <c r="M386" s="21"/>
      <c r="N386" s="24"/>
      <c r="O386" s="23"/>
      <c r="P386" s="24"/>
      <c r="Q386" s="24"/>
      <c r="S386">
        <f t="shared" si="22"/>
        <v>1900</v>
      </c>
    </row>
    <row r="387" spans="1:19" x14ac:dyDescent="0.25">
      <c r="A387" s="38" t="str">
        <f t="shared" si="23"/>
        <v/>
      </c>
      <c r="B387" s="24"/>
      <c r="C387" s="24"/>
      <c r="D387" s="24"/>
      <c r="E387" s="24"/>
      <c r="F387" s="24"/>
      <c r="G387" s="25"/>
      <c r="H387" s="24"/>
      <c r="I387" s="24"/>
      <c r="J387" s="24"/>
      <c r="K387" s="19"/>
      <c r="L387" s="19"/>
      <c r="M387" s="21"/>
      <c r="N387" s="24"/>
      <c r="O387" s="23"/>
      <c r="P387" s="24"/>
      <c r="Q387" s="24"/>
      <c r="S387">
        <f t="shared" ref="S387:S450" si="24">YEAR(O387)</f>
        <v>1900</v>
      </c>
    </row>
    <row r="388" spans="1:19" x14ac:dyDescent="0.25">
      <c r="A388" s="38" t="str">
        <f t="shared" ref="A388:A451" si="25">IF(O388&lt;&gt;0,MONTH(O388),"")</f>
        <v/>
      </c>
      <c r="B388" s="24"/>
      <c r="C388" s="24"/>
      <c r="D388" s="24"/>
      <c r="E388" s="24"/>
      <c r="F388" s="24"/>
      <c r="G388" s="25"/>
      <c r="H388" s="24"/>
      <c r="I388" s="24"/>
      <c r="J388" s="24"/>
      <c r="K388" s="19"/>
      <c r="L388" s="19"/>
      <c r="M388" s="21"/>
      <c r="N388" s="24"/>
      <c r="O388" s="23"/>
      <c r="P388" s="24"/>
      <c r="Q388" s="24"/>
      <c r="S388">
        <f t="shared" si="24"/>
        <v>1900</v>
      </c>
    </row>
    <row r="389" spans="1:19" x14ac:dyDescent="0.25">
      <c r="A389" s="38" t="str">
        <f t="shared" si="25"/>
        <v/>
      </c>
      <c r="B389" s="24"/>
      <c r="C389" s="24"/>
      <c r="D389" s="24"/>
      <c r="E389" s="24"/>
      <c r="F389" s="24"/>
      <c r="G389" s="25"/>
      <c r="H389" s="24"/>
      <c r="I389" s="24"/>
      <c r="J389" s="24"/>
      <c r="K389" s="19"/>
      <c r="L389" s="19"/>
      <c r="M389" s="21"/>
      <c r="N389" s="24"/>
      <c r="O389" s="23"/>
      <c r="P389" s="24"/>
      <c r="Q389" s="24"/>
      <c r="S389">
        <f t="shared" si="24"/>
        <v>1900</v>
      </c>
    </row>
    <row r="390" spans="1:19" x14ac:dyDescent="0.25">
      <c r="A390" s="38" t="str">
        <f t="shared" si="25"/>
        <v/>
      </c>
      <c r="B390" s="24"/>
      <c r="C390" s="24"/>
      <c r="D390" s="24"/>
      <c r="E390" s="24"/>
      <c r="F390" s="24"/>
      <c r="G390" s="25"/>
      <c r="H390" s="24"/>
      <c r="I390" s="24"/>
      <c r="J390" s="24"/>
      <c r="K390" s="19"/>
      <c r="L390" s="19"/>
      <c r="M390" s="21"/>
      <c r="N390" s="24"/>
      <c r="O390" s="23"/>
      <c r="P390" s="24"/>
      <c r="Q390" s="24"/>
      <c r="S390">
        <f t="shared" si="24"/>
        <v>1900</v>
      </c>
    </row>
    <row r="391" spans="1:19" x14ac:dyDescent="0.25">
      <c r="A391" s="38" t="str">
        <f t="shared" si="25"/>
        <v/>
      </c>
      <c r="B391" s="24"/>
      <c r="C391" s="24"/>
      <c r="D391" s="24"/>
      <c r="E391" s="24"/>
      <c r="F391" s="24"/>
      <c r="G391" s="25"/>
      <c r="H391" s="24"/>
      <c r="I391" s="24"/>
      <c r="J391" s="24"/>
      <c r="K391" s="19"/>
      <c r="L391" s="19"/>
      <c r="M391" s="21"/>
      <c r="N391" s="24"/>
      <c r="O391" s="23"/>
      <c r="P391" s="24"/>
      <c r="Q391" s="24"/>
      <c r="S391">
        <f t="shared" si="24"/>
        <v>1900</v>
      </c>
    </row>
    <row r="392" spans="1:19" x14ac:dyDescent="0.25">
      <c r="A392" s="38" t="str">
        <f t="shared" si="25"/>
        <v/>
      </c>
      <c r="B392" s="24"/>
      <c r="C392" s="24"/>
      <c r="D392" s="24"/>
      <c r="E392" s="24"/>
      <c r="F392" s="24"/>
      <c r="G392" s="25"/>
      <c r="H392" s="24"/>
      <c r="I392" s="24"/>
      <c r="J392" s="24"/>
      <c r="K392" s="19"/>
      <c r="L392" s="19"/>
      <c r="M392" s="21"/>
      <c r="N392" s="24"/>
      <c r="O392" s="23"/>
      <c r="P392" s="24"/>
      <c r="Q392" s="24"/>
      <c r="S392">
        <f t="shared" si="24"/>
        <v>1900</v>
      </c>
    </row>
    <row r="393" spans="1:19" x14ac:dyDescent="0.25">
      <c r="A393" s="38" t="str">
        <f t="shared" si="25"/>
        <v/>
      </c>
      <c r="B393" s="24"/>
      <c r="C393" s="24"/>
      <c r="D393" s="24"/>
      <c r="E393" s="24"/>
      <c r="F393" s="24"/>
      <c r="G393" s="25"/>
      <c r="H393" s="24"/>
      <c r="I393" s="24"/>
      <c r="J393" s="24"/>
      <c r="K393" s="19"/>
      <c r="L393" s="19"/>
      <c r="M393" s="21"/>
      <c r="N393" s="24"/>
      <c r="O393" s="23"/>
      <c r="P393" s="24"/>
      <c r="Q393" s="24"/>
      <c r="S393">
        <f t="shared" si="24"/>
        <v>1900</v>
      </c>
    </row>
    <row r="394" spans="1:19" x14ac:dyDescent="0.25">
      <c r="A394" s="38" t="str">
        <f t="shared" si="25"/>
        <v/>
      </c>
      <c r="B394" s="24"/>
      <c r="C394" s="24"/>
      <c r="D394" s="24"/>
      <c r="E394" s="24"/>
      <c r="F394" s="24"/>
      <c r="G394" s="25"/>
      <c r="H394" s="24"/>
      <c r="I394" s="24"/>
      <c r="J394" s="24"/>
      <c r="K394" s="19"/>
      <c r="L394" s="19"/>
      <c r="M394" s="21"/>
      <c r="N394" s="24"/>
      <c r="O394" s="23"/>
      <c r="P394" s="24"/>
      <c r="Q394" s="24"/>
      <c r="S394">
        <f t="shared" si="24"/>
        <v>1900</v>
      </c>
    </row>
    <row r="395" spans="1:19" x14ac:dyDescent="0.25">
      <c r="A395" s="38" t="str">
        <f t="shared" si="25"/>
        <v/>
      </c>
      <c r="B395" s="24"/>
      <c r="C395" s="24"/>
      <c r="D395" s="24"/>
      <c r="E395" s="24"/>
      <c r="F395" s="24"/>
      <c r="G395" s="25"/>
      <c r="H395" s="24"/>
      <c r="I395" s="24"/>
      <c r="J395" s="24"/>
      <c r="K395" s="19"/>
      <c r="L395" s="19"/>
      <c r="M395" s="21"/>
      <c r="N395" s="24"/>
      <c r="O395" s="23"/>
      <c r="P395" s="24"/>
      <c r="Q395" s="24"/>
      <c r="S395">
        <f t="shared" si="24"/>
        <v>1900</v>
      </c>
    </row>
    <row r="396" spans="1:19" x14ac:dyDescent="0.25">
      <c r="A396" s="38" t="str">
        <f t="shared" si="25"/>
        <v/>
      </c>
      <c r="B396" s="24"/>
      <c r="C396" s="24"/>
      <c r="D396" s="24"/>
      <c r="E396" s="24"/>
      <c r="F396" s="24"/>
      <c r="G396" s="25"/>
      <c r="H396" s="24"/>
      <c r="I396" s="24"/>
      <c r="J396" s="24"/>
      <c r="K396" s="19"/>
      <c r="L396" s="19"/>
      <c r="M396" s="21"/>
      <c r="N396" s="24"/>
      <c r="O396" s="23"/>
      <c r="P396" s="24"/>
      <c r="Q396" s="24"/>
      <c r="S396">
        <f t="shared" si="24"/>
        <v>1900</v>
      </c>
    </row>
    <row r="397" spans="1:19" x14ac:dyDescent="0.25">
      <c r="A397" s="38" t="str">
        <f t="shared" si="25"/>
        <v/>
      </c>
      <c r="B397" s="24"/>
      <c r="C397" s="24"/>
      <c r="D397" s="24"/>
      <c r="E397" s="24"/>
      <c r="F397" s="24"/>
      <c r="G397" s="25"/>
      <c r="H397" s="24"/>
      <c r="I397" s="24"/>
      <c r="J397" s="24"/>
      <c r="K397" s="19"/>
      <c r="L397" s="19"/>
      <c r="M397" s="21"/>
      <c r="N397" s="24"/>
      <c r="O397" s="23"/>
      <c r="P397" s="24"/>
      <c r="Q397" s="24"/>
      <c r="S397">
        <f t="shared" si="24"/>
        <v>1900</v>
      </c>
    </row>
    <row r="398" spans="1:19" x14ac:dyDescent="0.25">
      <c r="A398" s="38" t="str">
        <f t="shared" si="25"/>
        <v/>
      </c>
      <c r="B398" s="24"/>
      <c r="C398" s="24"/>
      <c r="D398" s="24"/>
      <c r="E398" s="24"/>
      <c r="F398" s="24"/>
      <c r="G398" s="25"/>
      <c r="H398" s="24"/>
      <c r="I398" s="24"/>
      <c r="J398" s="24"/>
      <c r="K398" s="19"/>
      <c r="L398" s="19"/>
      <c r="M398" s="21"/>
      <c r="N398" s="24"/>
      <c r="O398" s="23"/>
      <c r="P398" s="24"/>
      <c r="Q398" s="24"/>
      <c r="S398">
        <f t="shared" si="24"/>
        <v>1900</v>
      </c>
    </row>
    <row r="399" spans="1:19" x14ac:dyDescent="0.25">
      <c r="A399" s="38" t="str">
        <f t="shared" si="25"/>
        <v/>
      </c>
      <c r="B399" s="24"/>
      <c r="C399" s="24"/>
      <c r="D399" s="24"/>
      <c r="E399" s="24"/>
      <c r="F399" s="24"/>
      <c r="G399" s="25"/>
      <c r="H399" s="24"/>
      <c r="I399" s="24"/>
      <c r="J399" s="24"/>
      <c r="K399" s="19"/>
      <c r="L399" s="19"/>
      <c r="M399" s="21"/>
      <c r="N399" s="24"/>
      <c r="O399" s="23"/>
      <c r="P399" s="24"/>
      <c r="Q399" s="24"/>
      <c r="S399">
        <f t="shared" si="24"/>
        <v>1900</v>
      </c>
    </row>
    <row r="400" spans="1:19" x14ac:dyDescent="0.25">
      <c r="A400" s="38" t="str">
        <f t="shared" si="25"/>
        <v/>
      </c>
      <c r="B400" s="24"/>
      <c r="C400" s="24"/>
      <c r="D400" s="24"/>
      <c r="E400" s="24"/>
      <c r="F400" s="24"/>
      <c r="G400" s="25"/>
      <c r="H400" s="24"/>
      <c r="I400" s="24"/>
      <c r="J400" s="24"/>
      <c r="K400" s="19"/>
      <c r="L400" s="19"/>
      <c r="M400" s="21"/>
      <c r="N400" s="24"/>
      <c r="O400" s="23"/>
      <c r="P400" s="24"/>
      <c r="Q400" s="24"/>
      <c r="S400">
        <f t="shared" si="24"/>
        <v>1900</v>
      </c>
    </row>
    <row r="401" spans="1:19" x14ac:dyDescent="0.25">
      <c r="A401" s="38" t="str">
        <f t="shared" si="25"/>
        <v/>
      </c>
      <c r="B401" s="24"/>
      <c r="C401" s="24"/>
      <c r="D401" s="24"/>
      <c r="E401" s="24"/>
      <c r="F401" s="24"/>
      <c r="G401" s="25"/>
      <c r="H401" s="24"/>
      <c r="I401" s="24"/>
      <c r="J401" s="24"/>
      <c r="K401" s="19"/>
      <c r="L401" s="19"/>
      <c r="M401" s="21"/>
      <c r="N401" s="24"/>
      <c r="O401" s="23"/>
      <c r="P401" s="24"/>
      <c r="Q401" s="24"/>
      <c r="S401">
        <f t="shared" si="24"/>
        <v>1900</v>
      </c>
    </row>
    <row r="402" spans="1:19" x14ac:dyDescent="0.25">
      <c r="A402" s="38" t="str">
        <f t="shared" si="25"/>
        <v/>
      </c>
      <c r="B402" s="24"/>
      <c r="C402" s="24"/>
      <c r="D402" s="24"/>
      <c r="E402" s="24"/>
      <c r="F402" s="24"/>
      <c r="G402" s="25"/>
      <c r="H402" s="24"/>
      <c r="I402" s="24"/>
      <c r="J402" s="24"/>
      <c r="K402" s="19"/>
      <c r="L402" s="19"/>
      <c r="M402" s="21"/>
      <c r="N402" s="24"/>
      <c r="O402" s="23"/>
      <c r="P402" s="24"/>
      <c r="Q402" s="24"/>
      <c r="S402">
        <f t="shared" si="24"/>
        <v>1900</v>
      </c>
    </row>
    <row r="403" spans="1:19" x14ac:dyDescent="0.25">
      <c r="A403" s="38" t="str">
        <f t="shared" si="25"/>
        <v/>
      </c>
      <c r="B403" s="24"/>
      <c r="C403" s="24"/>
      <c r="D403" s="24"/>
      <c r="E403" s="24"/>
      <c r="F403" s="24"/>
      <c r="G403" s="25"/>
      <c r="H403" s="24"/>
      <c r="I403" s="24"/>
      <c r="J403" s="24"/>
      <c r="K403" s="19"/>
      <c r="L403" s="19"/>
      <c r="M403" s="21"/>
      <c r="N403" s="24"/>
      <c r="O403" s="23"/>
      <c r="P403" s="24"/>
      <c r="Q403" s="24"/>
      <c r="S403">
        <f t="shared" si="24"/>
        <v>1900</v>
      </c>
    </row>
    <row r="404" spans="1:19" x14ac:dyDescent="0.25">
      <c r="A404" s="38" t="str">
        <f t="shared" si="25"/>
        <v/>
      </c>
      <c r="B404" s="24"/>
      <c r="C404" s="24"/>
      <c r="D404" s="24"/>
      <c r="E404" s="24"/>
      <c r="F404" s="24"/>
      <c r="G404" s="25"/>
      <c r="H404" s="24"/>
      <c r="I404" s="24"/>
      <c r="J404" s="24"/>
      <c r="K404" s="19"/>
      <c r="L404" s="19"/>
      <c r="M404" s="21"/>
      <c r="N404" s="24"/>
      <c r="O404" s="23"/>
      <c r="P404" s="24"/>
      <c r="Q404" s="24"/>
      <c r="S404">
        <f t="shared" si="24"/>
        <v>1900</v>
      </c>
    </row>
    <row r="405" spans="1:19" x14ac:dyDescent="0.25">
      <c r="A405" s="38" t="str">
        <f t="shared" si="25"/>
        <v/>
      </c>
      <c r="B405" s="24"/>
      <c r="C405" s="24"/>
      <c r="D405" s="24"/>
      <c r="E405" s="24"/>
      <c r="F405" s="24"/>
      <c r="G405" s="25"/>
      <c r="H405" s="24"/>
      <c r="I405" s="24"/>
      <c r="J405" s="24"/>
      <c r="K405" s="19"/>
      <c r="L405" s="19"/>
      <c r="M405" s="21"/>
      <c r="N405" s="24"/>
      <c r="O405" s="23"/>
      <c r="P405" s="24"/>
      <c r="Q405" s="24"/>
      <c r="S405">
        <f t="shared" si="24"/>
        <v>1900</v>
      </c>
    </row>
    <row r="406" spans="1:19" x14ac:dyDescent="0.25">
      <c r="A406" s="38" t="str">
        <f t="shared" si="25"/>
        <v/>
      </c>
      <c r="B406" s="24"/>
      <c r="C406" s="24"/>
      <c r="D406" s="24"/>
      <c r="E406" s="24"/>
      <c r="F406" s="24"/>
      <c r="G406" s="25"/>
      <c r="H406" s="24"/>
      <c r="I406" s="24"/>
      <c r="J406" s="24"/>
      <c r="K406" s="19"/>
      <c r="L406" s="19"/>
      <c r="M406" s="21"/>
      <c r="N406" s="24"/>
      <c r="O406" s="23"/>
      <c r="P406" s="24"/>
      <c r="Q406" s="24"/>
      <c r="S406">
        <f t="shared" si="24"/>
        <v>1900</v>
      </c>
    </row>
    <row r="407" spans="1:19" x14ac:dyDescent="0.25">
      <c r="A407" s="38" t="str">
        <f t="shared" si="25"/>
        <v/>
      </c>
      <c r="B407" s="24"/>
      <c r="C407" s="24"/>
      <c r="D407" s="24"/>
      <c r="E407" s="24"/>
      <c r="F407" s="24"/>
      <c r="G407" s="25"/>
      <c r="H407" s="24"/>
      <c r="I407" s="24"/>
      <c r="J407" s="24"/>
      <c r="K407" s="19"/>
      <c r="L407" s="19"/>
      <c r="M407" s="21"/>
      <c r="N407" s="24"/>
      <c r="O407" s="23"/>
      <c r="P407" s="24"/>
      <c r="Q407" s="24"/>
      <c r="S407">
        <f t="shared" si="24"/>
        <v>1900</v>
      </c>
    </row>
    <row r="408" spans="1:19" x14ac:dyDescent="0.25">
      <c r="A408" s="38" t="str">
        <f t="shared" si="25"/>
        <v/>
      </c>
      <c r="B408" s="24"/>
      <c r="C408" s="24"/>
      <c r="D408" s="24"/>
      <c r="E408" s="24"/>
      <c r="F408" s="24"/>
      <c r="G408" s="25"/>
      <c r="H408" s="24"/>
      <c r="I408" s="24"/>
      <c r="J408" s="24"/>
      <c r="K408" s="19"/>
      <c r="L408" s="19"/>
      <c r="M408" s="21"/>
      <c r="N408" s="24"/>
      <c r="O408" s="23"/>
      <c r="P408" s="24"/>
      <c r="Q408" s="24"/>
      <c r="S408">
        <f t="shared" si="24"/>
        <v>1900</v>
      </c>
    </row>
    <row r="409" spans="1:19" x14ac:dyDescent="0.25">
      <c r="A409" s="38" t="str">
        <f t="shared" si="25"/>
        <v/>
      </c>
      <c r="B409" s="24"/>
      <c r="C409" s="24"/>
      <c r="D409" s="24"/>
      <c r="E409" s="24"/>
      <c r="F409" s="24"/>
      <c r="G409" s="25"/>
      <c r="H409" s="24"/>
      <c r="I409" s="24"/>
      <c r="J409" s="24"/>
      <c r="K409" s="19"/>
      <c r="L409" s="19"/>
      <c r="M409" s="21"/>
      <c r="N409" s="24"/>
      <c r="O409" s="23"/>
      <c r="P409" s="24"/>
      <c r="Q409" s="24"/>
      <c r="S409">
        <f t="shared" si="24"/>
        <v>1900</v>
      </c>
    </row>
    <row r="410" spans="1:19" x14ac:dyDescent="0.25">
      <c r="A410" s="38" t="str">
        <f t="shared" si="25"/>
        <v/>
      </c>
      <c r="B410" s="24"/>
      <c r="C410" s="24"/>
      <c r="D410" s="24"/>
      <c r="E410" s="24"/>
      <c r="F410" s="24"/>
      <c r="G410" s="25"/>
      <c r="H410" s="24"/>
      <c r="I410" s="24"/>
      <c r="J410" s="24"/>
      <c r="K410" s="19"/>
      <c r="L410" s="19"/>
      <c r="M410" s="21"/>
      <c r="N410" s="24"/>
      <c r="O410" s="23"/>
      <c r="P410" s="24"/>
      <c r="Q410" s="24"/>
      <c r="S410">
        <f t="shared" si="24"/>
        <v>1900</v>
      </c>
    </row>
    <row r="411" spans="1:19" x14ac:dyDescent="0.25">
      <c r="A411" s="38" t="str">
        <f t="shared" si="25"/>
        <v/>
      </c>
      <c r="B411" s="24"/>
      <c r="C411" s="24"/>
      <c r="D411" s="24"/>
      <c r="E411" s="24"/>
      <c r="F411" s="24"/>
      <c r="G411" s="25"/>
      <c r="H411" s="24"/>
      <c r="I411" s="24"/>
      <c r="J411" s="24"/>
      <c r="K411" s="19"/>
      <c r="L411" s="19"/>
      <c r="M411" s="21"/>
      <c r="N411" s="24"/>
      <c r="O411" s="23"/>
      <c r="P411" s="24"/>
      <c r="Q411" s="24"/>
      <c r="S411">
        <f t="shared" si="24"/>
        <v>1900</v>
      </c>
    </row>
    <row r="412" spans="1:19" x14ac:dyDescent="0.25">
      <c r="A412" s="38" t="str">
        <f t="shared" si="25"/>
        <v/>
      </c>
      <c r="B412" s="24"/>
      <c r="C412" s="24"/>
      <c r="D412" s="24"/>
      <c r="E412" s="24"/>
      <c r="F412" s="24"/>
      <c r="G412" s="25"/>
      <c r="H412" s="24"/>
      <c r="I412" s="24"/>
      <c r="J412" s="24"/>
      <c r="K412" s="19"/>
      <c r="L412" s="19"/>
      <c r="M412" s="21"/>
      <c r="N412" s="24"/>
      <c r="O412" s="23"/>
      <c r="P412" s="24"/>
      <c r="Q412" s="24"/>
      <c r="S412">
        <f t="shared" si="24"/>
        <v>1900</v>
      </c>
    </row>
    <row r="413" spans="1:19" x14ac:dyDescent="0.25">
      <c r="A413" s="38" t="str">
        <f t="shared" si="25"/>
        <v/>
      </c>
      <c r="B413" s="24"/>
      <c r="C413" s="24"/>
      <c r="D413" s="24"/>
      <c r="E413" s="24"/>
      <c r="F413" s="24"/>
      <c r="G413" s="25"/>
      <c r="H413" s="24"/>
      <c r="I413" s="24"/>
      <c r="J413" s="24"/>
      <c r="K413" s="19"/>
      <c r="L413" s="19"/>
      <c r="M413" s="21"/>
      <c r="N413" s="24"/>
      <c r="O413" s="23"/>
      <c r="P413" s="24"/>
      <c r="Q413" s="24"/>
      <c r="S413">
        <f t="shared" si="24"/>
        <v>1900</v>
      </c>
    </row>
    <row r="414" spans="1:19" x14ac:dyDescent="0.25">
      <c r="A414" s="38" t="str">
        <f t="shared" si="25"/>
        <v/>
      </c>
      <c r="B414" s="24"/>
      <c r="C414" s="24"/>
      <c r="D414" s="24"/>
      <c r="E414" s="24"/>
      <c r="F414" s="24"/>
      <c r="G414" s="25"/>
      <c r="H414" s="24"/>
      <c r="I414" s="24"/>
      <c r="J414" s="24"/>
      <c r="K414" s="19"/>
      <c r="L414" s="19"/>
      <c r="M414" s="21"/>
      <c r="N414" s="24"/>
      <c r="O414" s="23"/>
      <c r="P414" s="24"/>
      <c r="Q414" s="24"/>
      <c r="S414">
        <f t="shared" si="24"/>
        <v>1900</v>
      </c>
    </row>
    <row r="415" spans="1:19" x14ac:dyDescent="0.25">
      <c r="A415" s="38" t="str">
        <f t="shared" si="25"/>
        <v/>
      </c>
      <c r="B415" s="24"/>
      <c r="C415" s="24"/>
      <c r="D415" s="24"/>
      <c r="E415" s="24"/>
      <c r="F415" s="24"/>
      <c r="G415" s="25"/>
      <c r="H415" s="24"/>
      <c r="I415" s="24"/>
      <c r="J415" s="24"/>
      <c r="K415" s="19"/>
      <c r="L415" s="19"/>
      <c r="M415" s="21"/>
      <c r="N415" s="24"/>
      <c r="O415" s="23"/>
      <c r="P415" s="24"/>
      <c r="Q415" s="24"/>
      <c r="S415">
        <f t="shared" si="24"/>
        <v>1900</v>
      </c>
    </row>
    <row r="416" spans="1:19" x14ac:dyDescent="0.25">
      <c r="A416" s="38" t="str">
        <f t="shared" si="25"/>
        <v/>
      </c>
      <c r="B416" s="24"/>
      <c r="C416" s="24"/>
      <c r="D416" s="24"/>
      <c r="E416" s="24"/>
      <c r="F416" s="24"/>
      <c r="G416" s="25"/>
      <c r="H416" s="24"/>
      <c r="I416" s="24"/>
      <c r="J416" s="24"/>
      <c r="K416" s="19"/>
      <c r="L416" s="19"/>
      <c r="M416" s="21"/>
      <c r="N416" s="24"/>
      <c r="O416" s="23"/>
      <c r="P416" s="24"/>
      <c r="Q416" s="24"/>
      <c r="S416">
        <f t="shared" si="24"/>
        <v>1900</v>
      </c>
    </row>
    <row r="417" spans="1:19" x14ac:dyDescent="0.25">
      <c r="A417" s="38" t="str">
        <f t="shared" si="25"/>
        <v/>
      </c>
      <c r="B417" s="24"/>
      <c r="C417" s="24"/>
      <c r="D417" s="24"/>
      <c r="E417" s="24"/>
      <c r="F417" s="24"/>
      <c r="G417" s="25"/>
      <c r="H417" s="24"/>
      <c r="I417" s="24"/>
      <c r="J417" s="24"/>
      <c r="K417" s="19"/>
      <c r="L417" s="19"/>
      <c r="M417" s="21"/>
      <c r="N417" s="24"/>
      <c r="O417" s="23"/>
      <c r="P417" s="24"/>
      <c r="Q417" s="24"/>
      <c r="S417">
        <f t="shared" si="24"/>
        <v>1900</v>
      </c>
    </row>
    <row r="418" spans="1:19" x14ac:dyDescent="0.25">
      <c r="A418" s="38" t="str">
        <f t="shared" si="25"/>
        <v/>
      </c>
      <c r="B418" s="24"/>
      <c r="C418" s="24"/>
      <c r="D418" s="24"/>
      <c r="E418" s="24"/>
      <c r="F418" s="24"/>
      <c r="G418" s="25"/>
      <c r="H418" s="24"/>
      <c r="I418" s="24"/>
      <c r="J418" s="24"/>
      <c r="K418" s="19"/>
      <c r="L418" s="19"/>
      <c r="M418" s="21"/>
      <c r="N418" s="24"/>
      <c r="O418" s="23"/>
      <c r="P418" s="24"/>
      <c r="Q418" s="24"/>
      <c r="S418">
        <f t="shared" si="24"/>
        <v>1900</v>
      </c>
    </row>
    <row r="419" spans="1:19" x14ac:dyDescent="0.25">
      <c r="A419" s="38" t="str">
        <f t="shared" si="25"/>
        <v/>
      </c>
      <c r="B419" s="24"/>
      <c r="C419" s="24"/>
      <c r="D419" s="24"/>
      <c r="E419" s="24"/>
      <c r="F419" s="24"/>
      <c r="G419" s="25"/>
      <c r="H419" s="24"/>
      <c r="I419" s="24"/>
      <c r="J419" s="24"/>
      <c r="K419" s="19"/>
      <c r="L419" s="19"/>
      <c r="M419" s="21"/>
      <c r="N419" s="24"/>
      <c r="O419" s="23"/>
      <c r="P419" s="24"/>
      <c r="Q419" s="24"/>
      <c r="S419">
        <f t="shared" si="24"/>
        <v>1900</v>
      </c>
    </row>
    <row r="420" spans="1:19" x14ac:dyDescent="0.25">
      <c r="A420" s="38" t="str">
        <f t="shared" si="25"/>
        <v/>
      </c>
      <c r="B420" s="24"/>
      <c r="C420" s="24"/>
      <c r="D420" s="24"/>
      <c r="E420" s="24"/>
      <c r="F420" s="24"/>
      <c r="G420" s="25"/>
      <c r="H420" s="24"/>
      <c r="I420" s="24"/>
      <c r="J420" s="24"/>
      <c r="K420" s="19"/>
      <c r="L420" s="19"/>
      <c r="M420" s="21"/>
      <c r="N420" s="24"/>
      <c r="O420" s="23"/>
      <c r="P420" s="24"/>
      <c r="Q420" s="24"/>
      <c r="S420">
        <f t="shared" si="24"/>
        <v>1900</v>
      </c>
    </row>
    <row r="421" spans="1:19" x14ac:dyDescent="0.25">
      <c r="A421" s="38" t="str">
        <f t="shared" si="25"/>
        <v/>
      </c>
      <c r="B421" s="24"/>
      <c r="C421" s="24"/>
      <c r="D421" s="24"/>
      <c r="E421" s="24"/>
      <c r="F421" s="24"/>
      <c r="G421" s="25"/>
      <c r="H421" s="24"/>
      <c r="I421" s="24"/>
      <c r="J421" s="24"/>
      <c r="K421" s="19"/>
      <c r="L421" s="19"/>
      <c r="M421" s="21"/>
      <c r="N421" s="24"/>
      <c r="O421" s="23"/>
      <c r="P421" s="24"/>
      <c r="Q421" s="24"/>
      <c r="S421">
        <f t="shared" si="24"/>
        <v>1900</v>
      </c>
    </row>
    <row r="422" spans="1:19" x14ac:dyDescent="0.25">
      <c r="A422" s="38" t="str">
        <f t="shared" si="25"/>
        <v/>
      </c>
      <c r="B422" s="24"/>
      <c r="C422" s="24"/>
      <c r="D422" s="24"/>
      <c r="E422" s="24"/>
      <c r="F422" s="24"/>
      <c r="G422" s="25"/>
      <c r="H422" s="24"/>
      <c r="I422" s="24"/>
      <c r="J422" s="24"/>
      <c r="K422" s="19"/>
      <c r="L422" s="19"/>
      <c r="M422" s="21"/>
      <c r="N422" s="24"/>
      <c r="O422" s="23"/>
      <c r="P422" s="24"/>
      <c r="Q422" s="24"/>
      <c r="S422">
        <f t="shared" si="24"/>
        <v>1900</v>
      </c>
    </row>
    <row r="423" spans="1:19" x14ac:dyDescent="0.25">
      <c r="A423" s="38" t="str">
        <f t="shared" si="25"/>
        <v/>
      </c>
      <c r="B423" s="24"/>
      <c r="C423" s="24"/>
      <c r="D423" s="24"/>
      <c r="E423" s="24"/>
      <c r="F423" s="24"/>
      <c r="G423" s="25"/>
      <c r="H423" s="24"/>
      <c r="I423" s="24"/>
      <c r="J423" s="24"/>
      <c r="K423" s="19"/>
      <c r="L423" s="19"/>
      <c r="M423" s="21"/>
      <c r="N423" s="24"/>
      <c r="O423" s="23"/>
      <c r="P423" s="24"/>
      <c r="Q423" s="24"/>
      <c r="S423">
        <f t="shared" si="24"/>
        <v>1900</v>
      </c>
    </row>
    <row r="424" spans="1:19" x14ac:dyDescent="0.25">
      <c r="A424" s="38" t="str">
        <f t="shared" si="25"/>
        <v/>
      </c>
      <c r="B424" s="24"/>
      <c r="C424" s="24"/>
      <c r="D424" s="24"/>
      <c r="E424" s="24"/>
      <c r="F424" s="24"/>
      <c r="G424" s="25"/>
      <c r="H424" s="24"/>
      <c r="I424" s="24"/>
      <c r="J424" s="24"/>
      <c r="K424" s="19"/>
      <c r="L424" s="19"/>
      <c r="M424" s="21"/>
      <c r="N424" s="24"/>
      <c r="O424" s="23"/>
      <c r="P424" s="24"/>
      <c r="Q424" s="24"/>
      <c r="S424">
        <f t="shared" si="24"/>
        <v>1900</v>
      </c>
    </row>
    <row r="425" spans="1:19" x14ac:dyDescent="0.25">
      <c r="A425" s="38" t="str">
        <f t="shared" si="25"/>
        <v/>
      </c>
      <c r="B425" s="24"/>
      <c r="C425" s="24"/>
      <c r="D425" s="24"/>
      <c r="E425" s="24"/>
      <c r="F425" s="24"/>
      <c r="G425" s="25"/>
      <c r="H425" s="24"/>
      <c r="I425" s="24"/>
      <c r="J425" s="24"/>
      <c r="K425" s="19"/>
      <c r="L425" s="19"/>
      <c r="M425" s="21"/>
      <c r="N425" s="24"/>
      <c r="O425" s="23"/>
      <c r="P425" s="24"/>
      <c r="Q425" s="24"/>
      <c r="S425">
        <f t="shared" si="24"/>
        <v>1900</v>
      </c>
    </row>
    <row r="426" spans="1:19" x14ac:dyDescent="0.25">
      <c r="A426" s="38" t="str">
        <f t="shared" si="25"/>
        <v/>
      </c>
      <c r="B426" s="24"/>
      <c r="C426" s="24"/>
      <c r="D426" s="24"/>
      <c r="E426" s="24"/>
      <c r="F426" s="24"/>
      <c r="G426" s="25"/>
      <c r="H426" s="24"/>
      <c r="I426" s="24"/>
      <c r="J426" s="24"/>
      <c r="K426" s="19"/>
      <c r="L426" s="19"/>
      <c r="M426" s="21"/>
      <c r="N426" s="24"/>
      <c r="O426" s="23"/>
      <c r="P426" s="24"/>
      <c r="Q426" s="24"/>
      <c r="S426">
        <f t="shared" si="24"/>
        <v>1900</v>
      </c>
    </row>
    <row r="427" spans="1:19" x14ac:dyDescent="0.25">
      <c r="A427" s="38" t="str">
        <f t="shared" si="25"/>
        <v/>
      </c>
      <c r="B427" s="24"/>
      <c r="C427" s="24"/>
      <c r="D427" s="24"/>
      <c r="E427" s="24"/>
      <c r="F427" s="24"/>
      <c r="G427" s="25"/>
      <c r="H427" s="24"/>
      <c r="I427" s="24"/>
      <c r="J427" s="24"/>
      <c r="K427" s="19"/>
      <c r="L427" s="19"/>
      <c r="M427" s="21"/>
      <c r="N427" s="24"/>
      <c r="O427" s="23"/>
      <c r="P427" s="24"/>
      <c r="Q427" s="24"/>
      <c r="S427">
        <f t="shared" si="24"/>
        <v>1900</v>
      </c>
    </row>
    <row r="428" spans="1:19" x14ac:dyDescent="0.25">
      <c r="A428" s="38" t="str">
        <f t="shared" si="25"/>
        <v/>
      </c>
      <c r="B428" s="24"/>
      <c r="C428" s="24"/>
      <c r="D428" s="24"/>
      <c r="E428" s="24"/>
      <c r="F428" s="24"/>
      <c r="G428" s="25"/>
      <c r="H428" s="24"/>
      <c r="I428" s="24"/>
      <c r="J428" s="24"/>
      <c r="K428" s="19"/>
      <c r="L428" s="19"/>
      <c r="M428" s="21"/>
      <c r="N428" s="24"/>
      <c r="O428" s="23"/>
      <c r="P428" s="24"/>
      <c r="Q428" s="24"/>
      <c r="S428">
        <f t="shared" si="24"/>
        <v>1900</v>
      </c>
    </row>
    <row r="429" spans="1:19" x14ac:dyDescent="0.25">
      <c r="A429" s="38" t="str">
        <f t="shared" si="25"/>
        <v/>
      </c>
      <c r="B429" s="24"/>
      <c r="C429" s="24"/>
      <c r="D429" s="24"/>
      <c r="E429" s="24"/>
      <c r="F429" s="24"/>
      <c r="G429" s="25"/>
      <c r="H429" s="24"/>
      <c r="I429" s="24"/>
      <c r="J429" s="24"/>
      <c r="K429" s="19"/>
      <c r="L429" s="19"/>
      <c r="M429" s="21"/>
      <c r="N429" s="24"/>
      <c r="O429" s="23"/>
      <c r="P429" s="24"/>
      <c r="Q429" s="24"/>
      <c r="S429">
        <f t="shared" si="24"/>
        <v>1900</v>
      </c>
    </row>
    <row r="430" spans="1:19" x14ac:dyDescent="0.25">
      <c r="A430" s="38" t="str">
        <f t="shared" si="25"/>
        <v/>
      </c>
      <c r="B430" s="24"/>
      <c r="C430" s="24"/>
      <c r="D430" s="24"/>
      <c r="E430" s="24"/>
      <c r="F430" s="24"/>
      <c r="G430" s="25"/>
      <c r="H430" s="24"/>
      <c r="I430" s="24"/>
      <c r="J430" s="24"/>
      <c r="K430" s="19"/>
      <c r="L430" s="19"/>
      <c r="M430" s="21"/>
      <c r="N430" s="24"/>
      <c r="O430" s="23"/>
      <c r="P430" s="24"/>
      <c r="Q430" s="24"/>
      <c r="S430">
        <f t="shared" si="24"/>
        <v>1900</v>
      </c>
    </row>
    <row r="431" spans="1:19" x14ac:dyDescent="0.25">
      <c r="A431" s="38" t="str">
        <f t="shared" si="25"/>
        <v/>
      </c>
      <c r="B431" s="24"/>
      <c r="C431" s="24"/>
      <c r="D431" s="24"/>
      <c r="E431" s="24"/>
      <c r="F431" s="24"/>
      <c r="G431" s="25"/>
      <c r="H431" s="24"/>
      <c r="I431" s="24"/>
      <c r="J431" s="24"/>
      <c r="K431" s="19"/>
      <c r="L431" s="19"/>
      <c r="M431" s="21"/>
      <c r="N431" s="24"/>
      <c r="O431" s="23"/>
      <c r="P431" s="24"/>
      <c r="Q431" s="24"/>
      <c r="S431">
        <f t="shared" si="24"/>
        <v>1900</v>
      </c>
    </row>
    <row r="432" spans="1:19" x14ac:dyDescent="0.25">
      <c r="A432" s="38" t="str">
        <f t="shared" si="25"/>
        <v/>
      </c>
      <c r="B432" s="24"/>
      <c r="C432" s="24"/>
      <c r="D432" s="24"/>
      <c r="E432" s="24"/>
      <c r="F432" s="24"/>
      <c r="G432" s="25"/>
      <c r="H432" s="24"/>
      <c r="I432" s="24"/>
      <c r="J432" s="24"/>
      <c r="K432" s="19"/>
      <c r="L432" s="19"/>
      <c r="M432" s="21"/>
      <c r="N432" s="24"/>
      <c r="O432" s="23"/>
      <c r="P432" s="24"/>
      <c r="Q432" s="24"/>
      <c r="S432">
        <f t="shared" si="24"/>
        <v>1900</v>
      </c>
    </row>
    <row r="433" spans="1:19" x14ac:dyDescent="0.25">
      <c r="A433" s="38" t="str">
        <f t="shared" si="25"/>
        <v/>
      </c>
      <c r="B433" s="24"/>
      <c r="C433" s="24"/>
      <c r="D433" s="24"/>
      <c r="E433" s="24"/>
      <c r="F433" s="24"/>
      <c r="G433" s="25"/>
      <c r="H433" s="24"/>
      <c r="I433" s="24"/>
      <c r="J433" s="24"/>
      <c r="K433" s="19"/>
      <c r="L433" s="19"/>
      <c r="M433" s="21"/>
      <c r="N433" s="24"/>
      <c r="O433" s="23"/>
      <c r="P433" s="24"/>
      <c r="Q433" s="24"/>
      <c r="S433">
        <f t="shared" si="24"/>
        <v>1900</v>
      </c>
    </row>
    <row r="434" spans="1:19" x14ac:dyDescent="0.25">
      <c r="A434" s="38" t="str">
        <f t="shared" si="25"/>
        <v/>
      </c>
      <c r="B434" s="24"/>
      <c r="C434" s="24"/>
      <c r="D434" s="24"/>
      <c r="E434" s="24"/>
      <c r="F434" s="24"/>
      <c r="G434" s="25"/>
      <c r="H434" s="24"/>
      <c r="I434" s="24"/>
      <c r="J434" s="24"/>
      <c r="K434" s="19"/>
      <c r="L434" s="19"/>
      <c r="M434" s="21"/>
      <c r="N434" s="24"/>
      <c r="O434" s="23"/>
      <c r="P434" s="24"/>
      <c r="Q434" s="24"/>
      <c r="S434">
        <f t="shared" si="24"/>
        <v>1900</v>
      </c>
    </row>
    <row r="435" spans="1:19" x14ac:dyDescent="0.25">
      <c r="A435" s="38" t="str">
        <f t="shared" si="25"/>
        <v/>
      </c>
      <c r="B435" s="24"/>
      <c r="C435" s="24"/>
      <c r="D435" s="24"/>
      <c r="E435" s="24"/>
      <c r="F435" s="24"/>
      <c r="G435" s="25"/>
      <c r="H435" s="24"/>
      <c r="I435" s="24"/>
      <c r="J435" s="24"/>
      <c r="K435" s="19"/>
      <c r="L435" s="19"/>
      <c r="M435" s="21"/>
      <c r="N435" s="24"/>
      <c r="O435" s="23"/>
      <c r="P435" s="24"/>
      <c r="Q435" s="24"/>
      <c r="S435">
        <f t="shared" si="24"/>
        <v>1900</v>
      </c>
    </row>
    <row r="436" spans="1:19" x14ac:dyDescent="0.25">
      <c r="A436" s="38" t="str">
        <f t="shared" si="25"/>
        <v/>
      </c>
      <c r="B436" s="24"/>
      <c r="C436" s="24"/>
      <c r="D436" s="24"/>
      <c r="E436" s="24"/>
      <c r="F436" s="24"/>
      <c r="G436" s="25"/>
      <c r="H436" s="24"/>
      <c r="I436" s="24"/>
      <c r="J436" s="24"/>
      <c r="K436" s="19"/>
      <c r="L436" s="19"/>
      <c r="M436" s="21"/>
      <c r="N436" s="24"/>
      <c r="O436" s="23"/>
      <c r="P436" s="24"/>
      <c r="Q436" s="24"/>
      <c r="S436">
        <f t="shared" si="24"/>
        <v>1900</v>
      </c>
    </row>
    <row r="437" spans="1:19" x14ac:dyDescent="0.25">
      <c r="A437" s="38" t="str">
        <f t="shared" si="25"/>
        <v/>
      </c>
      <c r="B437" s="24"/>
      <c r="C437" s="24"/>
      <c r="D437" s="24"/>
      <c r="E437" s="24"/>
      <c r="F437" s="24"/>
      <c r="G437" s="25"/>
      <c r="H437" s="24"/>
      <c r="I437" s="24"/>
      <c r="J437" s="24"/>
      <c r="K437" s="19"/>
      <c r="L437" s="19"/>
      <c r="M437" s="21"/>
      <c r="N437" s="24"/>
      <c r="O437" s="23"/>
      <c r="P437" s="24"/>
      <c r="Q437" s="24"/>
      <c r="S437">
        <f t="shared" si="24"/>
        <v>1900</v>
      </c>
    </row>
    <row r="438" spans="1:19" x14ac:dyDescent="0.25">
      <c r="A438" s="38" t="str">
        <f t="shared" si="25"/>
        <v/>
      </c>
      <c r="B438" s="24"/>
      <c r="C438" s="24"/>
      <c r="D438" s="24"/>
      <c r="E438" s="24"/>
      <c r="F438" s="24"/>
      <c r="G438" s="25"/>
      <c r="H438" s="24"/>
      <c r="I438" s="24"/>
      <c r="J438" s="24"/>
      <c r="K438" s="19"/>
      <c r="L438" s="19"/>
      <c r="M438" s="21"/>
      <c r="N438" s="24"/>
      <c r="O438" s="23"/>
      <c r="P438" s="24"/>
      <c r="Q438" s="24"/>
      <c r="S438">
        <f t="shared" si="24"/>
        <v>1900</v>
      </c>
    </row>
    <row r="439" spans="1:19" x14ac:dyDescent="0.25">
      <c r="A439" s="38" t="str">
        <f t="shared" si="25"/>
        <v/>
      </c>
      <c r="B439" s="24"/>
      <c r="C439" s="24"/>
      <c r="D439" s="24"/>
      <c r="E439" s="24"/>
      <c r="F439" s="24"/>
      <c r="G439" s="25"/>
      <c r="H439" s="24"/>
      <c r="I439" s="24"/>
      <c r="J439" s="24"/>
      <c r="K439" s="19"/>
      <c r="L439" s="19"/>
      <c r="M439" s="21"/>
      <c r="N439" s="24"/>
      <c r="O439" s="23"/>
      <c r="P439" s="24"/>
      <c r="Q439" s="24"/>
      <c r="S439">
        <f t="shared" si="24"/>
        <v>1900</v>
      </c>
    </row>
    <row r="440" spans="1:19" x14ac:dyDescent="0.25">
      <c r="A440" s="38" t="str">
        <f t="shared" si="25"/>
        <v/>
      </c>
      <c r="B440" s="24"/>
      <c r="C440" s="24"/>
      <c r="D440" s="24"/>
      <c r="E440" s="24"/>
      <c r="F440" s="24"/>
      <c r="G440" s="25"/>
      <c r="H440" s="24"/>
      <c r="I440" s="24"/>
      <c r="J440" s="24"/>
      <c r="K440" s="19"/>
      <c r="L440" s="19"/>
      <c r="M440" s="21"/>
      <c r="N440" s="24"/>
      <c r="O440" s="23"/>
      <c r="P440" s="24"/>
      <c r="Q440" s="24"/>
      <c r="S440">
        <f t="shared" si="24"/>
        <v>1900</v>
      </c>
    </row>
    <row r="441" spans="1:19" x14ac:dyDescent="0.25">
      <c r="A441" s="38" t="str">
        <f t="shared" si="25"/>
        <v/>
      </c>
      <c r="B441" s="24"/>
      <c r="C441" s="24"/>
      <c r="D441" s="24"/>
      <c r="E441" s="24"/>
      <c r="F441" s="24"/>
      <c r="G441" s="25"/>
      <c r="H441" s="24"/>
      <c r="I441" s="24"/>
      <c r="J441" s="24"/>
      <c r="K441" s="19"/>
      <c r="L441" s="19"/>
      <c r="M441" s="21"/>
      <c r="N441" s="24"/>
      <c r="O441" s="23"/>
      <c r="P441" s="24"/>
      <c r="Q441" s="24"/>
      <c r="S441">
        <f t="shared" si="24"/>
        <v>1900</v>
      </c>
    </row>
    <row r="442" spans="1:19" x14ac:dyDescent="0.25">
      <c r="A442" s="38" t="str">
        <f t="shared" si="25"/>
        <v/>
      </c>
      <c r="B442" s="24"/>
      <c r="C442" s="24"/>
      <c r="D442" s="24"/>
      <c r="E442" s="24"/>
      <c r="F442" s="24"/>
      <c r="G442" s="25"/>
      <c r="H442" s="24"/>
      <c r="I442" s="24"/>
      <c r="J442" s="24"/>
      <c r="K442" s="19"/>
      <c r="L442" s="19"/>
      <c r="M442" s="21"/>
      <c r="N442" s="24"/>
      <c r="O442" s="23"/>
      <c r="P442" s="24"/>
      <c r="Q442" s="24"/>
      <c r="S442">
        <f t="shared" si="24"/>
        <v>1900</v>
      </c>
    </row>
    <row r="443" spans="1:19" x14ac:dyDescent="0.25">
      <c r="A443" s="38" t="str">
        <f t="shared" si="25"/>
        <v/>
      </c>
      <c r="B443" s="24"/>
      <c r="C443" s="24"/>
      <c r="D443" s="24"/>
      <c r="E443" s="24"/>
      <c r="F443" s="24"/>
      <c r="G443" s="25"/>
      <c r="H443" s="24"/>
      <c r="I443" s="24"/>
      <c r="J443" s="24"/>
      <c r="K443" s="19"/>
      <c r="L443" s="19"/>
      <c r="M443" s="21"/>
      <c r="N443" s="24"/>
      <c r="O443" s="23"/>
      <c r="P443" s="24"/>
      <c r="Q443" s="24"/>
      <c r="S443">
        <f t="shared" si="24"/>
        <v>1900</v>
      </c>
    </row>
    <row r="444" spans="1:19" x14ac:dyDescent="0.25">
      <c r="A444" s="38" t="str">
        <f t="shared" si="25"/>
        <v/>
      </c>
      <c r="B444" s="24"/>
      <c r="C444" s="24"/>
      <c r="D444" s="24"/>
      <c r="E444" s="24"/>
      <c r="F444" s="24"/>
      <c r="G444" s="25"/>
      <c r="H444" s="24"/>
      <c r="I444" s="24"/>
      <c r="J444" s="24"/>
      <c r="K444" s="19"/>
      <c r="L444" s="19"/>
      <c r="M444" s="21"/>
      <c r="N444" s="24"/>
      <c r="O444" s="23"/>
      <c r="P444" s="24"/>
      <c r="Q444" s="24"/>
      <c r="S444">
        <f t="shared" si="24"/>
        <v>1900</v>
      </c>
    </row>
    <row r="445" spans="1:19" x14ac:dyDescent="0.25">
      <c r="A445" s="38" t="str">
        <f t="shared" si="25"/>
        <v/>
      </c>
      <c r="B445" s="24"/>
      <c r="C445" s="24"/>
      <c r="D445" s="24"/>
      <c r="E445" s="24"/>
      <c r="F445" s="24"/>
      <c r="G445" s="25"/>
      <c r="H445" s="24"/>
      <c r="I445" s="24"/>
      <c r="J445" s="24"/>
      <c r="K445" s="19"/>
      <c r="L445" s="19"/>
      <c r="M445" s="21"/>
      <c r="N445" s="24"/>
      <c r="O445" s="23"/>
      <c r="P445" s="24"/>
      <c r="Q445" s="24"/>
      <c r="S445">
        <f t="shared" si="24"/>
        <v>1900</v>
      </c>
    </row>
    <row r="446" spans="1:19" x14ac:dyDescent="0.25">
      <c r="A446" s="38" t="str">
        <f t="shared" si="25"/>
        <v/>
      </c>
      <c r="B446" s="24"/>
      <c r="C446" s="24"/>
      <c r="D446" s="24"/>
      <c r="E446" s="24"/>
      <c r="F446" s="24"/>
      <c r="G446" s="25"/>
      <c r="H446" s="24"/>
      <c r="I446" s="24"/>
      <c r="J446" s="24"/>
      <c r="K446" s="19"/>
      <c r="L446" s="19"/>
      <c r="M446" s="21"/>
      <c r="N446" s="24"/>
      <c r="O446" s="23"/>
      <c r="P446" s="24"/>
      <c r="Q446" s="24"/>
      <c r="S446">
        <f t="shared" si="24"/>
        <v>1900</v>
      </c>
    </row>
    <row r="447" spans="1:19" x14ac:dyDescent="0.25">
      <c r="A447" s="38" t="str">
        <f t="shared" si="25"/>
        <v/>
      </c>
      <c r="B447" s="24"/>
      <c r="C447" s="24"/>
      <c r="D447" s="24"/>
      <c r="E447" s="24"/>
      <c r="F447" s="24"/>
      <c r="G447" s="25"/>
      <c r="H447" s="24"/>
      <c r="I447" s="24"/>
      <c r="J447" s="24"/>
      <c r="K447" s="19"/>
      <c r="L447" s="19"/>
      <c r="M447" s="21"/>
      <c r="N447" s="24"/>
      <c r="O447" s="23"/>
      <c r="P447" s="24"/>
      <c r="Q447" s="24"/>
      <c r="S447">
        <f t="shared" si="24"/>
        <v>1900</v>
      </c>
    </row>
    <row r="448" spans="1:19" x14ac:dyDescent="0.25">
      <c r="A448" s="38" t="str">
        <f t="shared" si="25"/>
        <v/>
      </c>
      <c r="B448" s="24"/>
      <c r="C448" s="24"/>
      <c r="D448" s="24"/>
      <c r="E448" s="24"/>
      <c r="F448" s="24"/>
      <c r="G448" s="25"/>
      <c r="H448" s="24"/>
      <c r="I448" s="24"/>
      <c r="J448" s="24"/>
      <c r="K448" s="19"/>
      <c r="L448" s="19"/>
      <c r="M448" s="21"/>
      <c r="N448" s="24"/>
      <c r="O448" s="23"/>
      <c r="P448" s="24"/>
      <c r="Q448" s="24"/>
      <c r="S448">
        <f t="shared" si="24"/>
        <v>1900</v>
      </c>
    </row>
    <row r="449" spans="1:19" x14ac:dyDescent="0.25">
      <c r="A449" s="38" t="str">
        <f t="shared" si="25"/>
        <v/>
      </c>
      <c r="B449" s="24"/>
      <c r="C449" s="24"/>
      <c r="D449" s="24"/>
      <c r="E449" s="24"/>
      <c r="F449" s="24"/>
      <c r="G449" s="25"/>
      <c r="H449" s="24"/>
      <c r="I449" s="24"/>
      <c r="J449" s="24"/>
      <c r="K449" s="19"/>
      <c r="L449" s="19"/>
      <c r="M449" s="21"/>
      <c r="N449" s="24"/>
      <c r="O449" s="23"/>
      <c r="P449" s="24"/>
      <c r="Q449" s="24"/>
      <c r="S449">
        <f t="shared" si="24"/>
        <v>1900</v>
      </c>
    </row>
    <row r="450" spans="1:19" x14ac:dyDescent="0.25">
      <c r="A450" s="38" t="str">
        <f t="shared" si="25"/>
        <v/>
      </c>
      <c r="B450" s="24"/>
      <c r="C450" s="24"/>
      <c r="D450" s="24"/>
      <c r="E450" s="24"/>
      <c r="F450" s="24"/>
      <c r="G450" s="25"/>
      <c r="H450" s="24"/>
      <c r="I450" s="24"/>
      <c r="J450" s="24"/>
      <c r="K450" s="19"/>
      <c r="L450" s="19"/>
      <c r="M450" s="21"/>
      <c r="N450" s="24"/>
      <c r="O450" s="23"/>
      <c r="P450" s="24"/>
      <c r="Q450" s="24"/>
      <c r="S450">
        <f t="shared" si="24"/>
        <v>1900</v>
      </c>
    </row>
    <row r="451" spans="1:19" x14ac:dyDescent="0.25">
      <c r="A451" s="38" t="str">
        <f t="shared" si="25"/>
        <v/>
      </c>
      <c r="B451" s="24"/>
      <c r="C451" s="24"/>
      <c r="D451" s="24"/>
      <c r="E451" s="24"/>
      <c r="F451" s="24"/>
      <c r="G451" s="25"/>
      <c r="H451" s="24"/>
      <c r="I451" s="24"/>
      <c r="J451" s="24"/>
      <c r="K451" s="19"/>
      <c r="L451" s="19"/>
      <c r="M451" s="21"/>
      <c r="N451" s="24"/>
      <c r="O451" s="23"/>
      <c r="P451" s="24"/>
      <c r="Q451" s="24"/>
      <c r="S451">
        <f t="shared" ref="S451:S499" si="26">YEAR(O451)</f>
        <v>1900</v>
      </c>
    </row>
    <row r="452" spans="1:19" x14ac:dyDescent="0.25">
      <c r="A452" s="38" t="str">
        <f t="shared" ref="A452:A499" si="27">IF(O452&lt;&gt;0,MONTH(O452),"")</f>
        <v/>
      </c>
      <c r="B452" s="24"/>
      <c r="C452" s="24"/>
      <c r="D452" s="24"/>
      <c r="E452" s="24"/>
      <c r="F452" s="24"/>
      <c r="G452" s="25"/>
      <c r="H452" s="24"/>
      <c r="I452" s="24"/>
      <c r="J452" s="24"/>
      <c r="K452" s="19"/>
      <c r="L452" s="19"/>
      <c r="M452" s="21"/>
      <c r="N452" s="24"/>
      <c r="O452" s="23"/>
      <c r="P452" s="24"/>
      <c r="Q452" s="24"/>
      <c r="S452">
        <f t="shared" si="26"/>
        <v>1900</v>
      </c>
    </row>
    <row r="453" spans="1:19" x14ac:dyDescent="0.25">
      <c r="A453" s="38" t="str">
        <f t="shared" si="27"/>
        <v/>
      </c>
      <c r="B453" s="24"/>
      <c r="C453" s="24"/>
      <c r="D453" s="24"/>
      <c r="E453" s="24"/>
      <c r="F453" s="24"/>
      <c r="G453" s="25"/>
      <c r="H453" s="24"/>
      <c r="I453" s="24"/>
      <c r="J453" s="24"/>
      <c r="K453" s="19"/>
      <c r="L453" s="19"/>
      <c r="M453" s="21"/>
      <c r="N453" s="24"/>
      <c r="O453" s="23"/>
      <c r="P453" s="24"/>
      <c r="Q453" s="24"/>
      <c r="S453">
        <f t="shared" si="26"/>
        <v>1900</v>
      </c>
    </row>
    <row r="454" spans="1:19" x14ac:dyDescent="0.25">
      <c r="A454" s="38" t="str">
        <f t="shared" si="27"/>
        <v/>
      </c>
      <c r="B454" s="24"/>
      <c r="C454" s="24"/>
      <c r="D454" s="24"/>
      <c r="E454" s="24"/>
      <c r="F454" s="24"/>
      <c r="G454" s="25"/>
      <c r="H454" s="24"/>
      <c r="I454" s="24"/>
      <c r="J454" s="24"/>
      <c r="K454" s="19"/>
      <c r="L454" s="19"/>
      <c r="M454" s="21"/>
      <c r="N454" s="24"/>
      <c r="O454" s="23"/>
      <c r="P454" s="24"/>
      <c r="Q454" s="24"/>
      <c r="S454">
        <f t="shared" si="26"/>
        <v>1900</v>
      </c>
    </row>
    <row r="455" spans="1:19" x14ac:dyDescent="0.25">
      <c r="A455" s="38" t="str">
        <f t="shared" si="27"/>
        <v/>
      </c>
      <c r="B455" s="24"/>
      <c r="C455" s="24"/>
      <c r="D455" s="24"/>
      <c r="E455" s="24"/>
      <c r="F455" s="24"/>
      <c r="G455" s="25"/>
      <c r="H455" s="24"/>
      <c r="I455" s="24"/>
      <c r="J455" s="24"/>
      <c r="K455" s="19"/>
      <c r="L455" s="19"/>
      <c r="M455" s="21"/>
      <c r="N455" s="24"/>
      <c r="O455" s="23"/>
      <c r="P455" s="24"/>
      <c r="Q455" s="24"/>
      <c r="S455">
        <f t="shared" si="26"/>
        <v>1900</v>
      </c>
    </row>
    <row r="456" spans="1:19" x14ac:dyDescent="0.25">
      <c r="A456" s="38" t="str">
        <f t="shared" si="27"/>
        <v/>
      </c>
      <c r="B456" s="24"/>
      <c r="C456" s="24"/>
      <c r="D456" s="24"/>
      <c r="E456" s="24"/>
      <c r="F456" s="24"/>
      <c r="G456" s="25"/>
      <c r="H456" s="24"/>
      <c r="I456" s="24"/>
      <c r="J456" s="24"/>
      <c r="K456" s="19"/>
      <c r="L456" s="19"/>
      <c r="M456" s="21"/>
      <c r="N456" s="24"/>
      <c r="O456" s="23"/>
      <c r="P456" s="24"/>
      <c r="Q456" s="24"/>
      <c r="S456">
        <f t="shared" si="26"/>
        <v>1900</v>
      </c>
    </row>
    <row r="457" spans="1:19" x14ac:dyDescent="0.25">
      <c r="A457" s="38" t="str">
        <f t="shared" si="27"/>
        <v/>
      </c>
      <c r="B457" s="24"/>
      <c r="C457" s="24"/>
      <c r="D457" s="24"/>
      <c r="E457" s="24"/>
      <c r="F457" s="24"/>
      <c r="G457" s="25"/>
      <c r="H457" s="24"/>
      <c r="I457" s="24"/>
      <c r="J457" s="24"/>
      <c r="K457" s="19"/>
      <c r="L457" s="19"/>
      <c r="M457" s="21"/>
      <c r="N457" s="24"/>
      <c r="O457" s="23"/>
      <c r="P457" s="24"/>
      <c r="Q457" s="24"/>
      <c r="S457">
        <f t="shared" si="26"/>
        <v>1900</v>
      </c>
    </row>
    <row r="458" spans="1:19" x14ac:dyDescent="0.25">
      <c r="A458" s="38" t="str">
        <f t="shared" si="27"/>
        <v/>
      </c>
      <c r="B458" s="24"/>
      <c r="C458" s="24"/>
      <c r="D458" s="24"/>
      <c r="E458" s="24"/>
      <c r="F458" s="24"/>
      <c r="G458" s="25"/>
      <c r="H458" s="24"/>
      <c r="I458" s="24"/>
      <c r="J458" s="24"/>
      <c r="K458" s="19"/>
      <c r="L458" s="19"/>
      <c r="M458" s="21"/>
      <c r="N458" s="24"/>
      <c r="O458" s="23"/>
      <c r="P458" s="24"/>
      <c r="Q458" s="24"/>
      <c r="S458">
        <f t="shared" si="26"/>
        <v>1900</v>
      </c>
    </row>
    <row r="459" spans="1:19" x14ac:dyDescent="0.25">
      <c r="A459" s="38" t="str">
        <f t="shared" si="27"/>
        <v/>
      </c>
      <c r="B459" s="24"/>
      <c r="C459" s="24"/>
      <c r="D459" s="24"/>
      <c r="E459" s="24"/>
      <c r="F459" s="24"/>
      <c r="G459" s="25"/>
      <c r="H459" s="24"/>
      <c r="I459" s="24"/>
      <c r="J459" s="24"/>
      <c r="K459" s="19"/>
      <c r="L459" s="19"/>
      <c r="M459" s="21"/>
      <c r="N459" s="24"/>
      <c r="O459" s="23"/>
      <c r="P459" s="24"/>
      <c r="Q459" s="24"/>
      <c r="S459">
        <f t="shared" si="26"/>
        <v>1900</v>
      </c>
    </row>
    <row r="460" spans="1:19" x14ac:dyDescent="0.25">
      <c r="A460" s="38" t="str">
        <f t="shared" si="27"/>
        <v/>
      </c>
      <c r="B460" s="24"/>
      <c r="C460" s="24"/>
      <c r="D460" s="24"/>
      <c r="E460" s="24"/>
      <c r="F460" s="24"/>
      <c r="G460" s="25"/>
      <c r="H460" s="24"/>
      <c r="I460" s="24"/>
      <c r="J460" s="24"/>
      <c r="K460" s="19"/>
      <c r="L460" s="19"/>
      <c r="M460" s="21"/>
      <c r="N460" s="24"/>
      <c r="O460" s="23"/>
      <c r="P460" s="24"/>
      <c r="Q460" s="24"/>
      <c r="S460">
        <f t="shared" si="26"/>
        <v>1900</v>
      </c>
    </row>
    <row r="461" spans="1:19" x14ac:dyDescent="0.25">
      <c r="A461" s="38" t="str">
        <f t="shared" si="27"/>
        <v/>
      </c>
      <c r="B461" s="24"/>
      <c r="C461" s="24"/>
      <c r="D461" s="24"/>
      <c r="E461" s="24"/>
      <c r="F461" s="24"/>
      <c r="G461" s="25"/>
      <c r="H461" s="24"/>
      <c r="I461" s="24"/>
      <c r="J461" s="24"/>
      <c r="K461" s="19"/>
      <c r="L461" s="19"/>
      <c r="M461" s="21"/>
      <c r="N461" s="24"/>
      <c r="O461" s="23"/>
      <c r="P461" s="24"/>
      <c r="Q461" s="24"/>
      <c r="S461">
        <f t="shared" si="26"/>
        <v>1900</v>
      </c>
    </row>
    <row r="462" spans="1:19" x14ac:dyDescent="0.25">
      <c r="A462" s="38" t="str">
        <f t="shared" si="27"/>
        <v/>
      </c>
      <c r="B462" s="24"/>
      <c r="C462" s="24"/>
      <c r="D462" s="24"/>
      <c r="E462" s="24"/>
      <c r="F462" s="24"/>
      <c r="G462" s="25"/>
      <c r="H462" s="24"/>
      <c r="I462" s="24"/>
      <c r="J462" s="24"/>
      <c r="K462" s="19"/>
      <c r="L462" s="19"/>
      <c r="M462" s="21"/>
      <c r="N462" s="24"/>
      <c r="O462" s="23"/>
      <c r="P462" s="24"/>
      <c r="Q462" s="24"/>
      <c r="S462">
        <f t="shared" si="26"/>
        <v>1900</v>
      </c>
    </row>
    <row r="463" spans="1:19" x14ac:dyDescent="0.25">
      <c r="A463" s="38" t="str">
        <f t="shared" si="27"/>
        <v/>
      </c>
      <c r="B463" s="24"/>
      <c r="C463" s="24"/>
      <c r="D463" s="24"/>
      <c r="E463" s="24"/>
      <c r="F463" s="24"/>
      <c r="G463" s="25"/>
      <c r="H463" s="24"/>
      <c r="I463" s="24"/>
      <c r="J463" s="24"/>
      <c r="K463" s="19"/>
      <c r="L463" s="19"/>
      <c r="M463" s="21"/>
      <c r="N463" s="24"/>
      <c r="O463" s="23"/>
      <c r="P463" s="24"/>
      <c r="Q463" s="24"/>
      <c r="S463">
        <f t="shared" si="26"/>
        <v>1900</v>
      </c>
    </row>
    <row r="464" spans="1:19" x14ac:dyDescent="0.25">
      <c r="A464" s="38" t="str">
        <f t="shared" si="27"/>
        <v/>
      </c>
      <c r="B464" s="24"/>
      <c r="C464" s="24"/>
      <c r="D464" s="24"/>
      <c r="E464" s="24"/>
      <c r="F464" s="24"/>
      <c r="G464" s="25"/>
      <c r="H464" s="24"/>
      <c r="I464" s="24"/>
      <c r="J464" s="24"/>
      <c r="K464" s="19"/>
      <c r="L464" s="19"/>
      <c r="M464" s="21"/>
      <c r="N464" s="24"/>
      <c r="O464" s="23"/>
      <c r="P464" s="24"/>
      <c r="Q464" s="24"/>
      <c r="S464">
        <f t="shared" si="26"/>
        <v>1900</v>
      </c>
    </row>
    <row r="465" spans="1:19" x14ac:dyDescent="0.25">
      <c r="A465" s="38" t="str">
        <f t="shared" si="27"/>
        <v/>
      </c>
      <c r="B465" s="24"/>
      <c r="C465" s="24"/>
      <c r="D465" s="24"/>
      <c r="E465" s="24"/>
      <c r="F465" s="24"/>
      <c r="G465" s="25"/>
      <c r="H465" s="24"/>
      <c r="I465" s="24"/>
      <c r="J465" s="24"/>
      <c r="K465" s="19"/>
      <c r="L465" s="19"/>
      <c r="M465" s="21"/>
      <c r="N465" s="24"/>
      <c r="O465" s="23"/>
      <c r="P465" s="24"/>
      <c r="Q465" s="24"/>
      <c r="S465">
        <f t="shared" si="26"/>
        <v>1900</v>
      </c>
    </row>
    <row r="466" spans="1:19" x14ac:dyDescent="0.25">
      <c r="A466" s="38" t="str">
        <f t="shared" si="27"/>
        <v/>
      </c>
      <c r="B466" s="24"/>
      <c r="C466" s="24"/>
      <c r="D466" s="24"/>
      <c r="E466" s="24"/>
      <c r="F466" s="24"/>
      <c r="G466" s="25"/>
      <c r="H466" s="24"/>
      <c r="I466" s="24"/>
      <c r="J466" s="24"/>
      <c r="K466" s="19"/>
      <c r="L466" s="19"/>
      <c r="M466" s="21"/>
      <c r="N466" s="24"/>
      <c r="O466" s="23"/>
      <c r="P466" s="24"/>
      <c r="Q466" s="24"/>
      <c r="S466">
        <f t="shared" si="26"/>
        <v>1900</v>
      </c>
    </row>
    <row r="467" spans="1:19" x14ac:dyDescent="0.25">
      <c r="A467" s="38" t="str">
        <f t="shared" si="27"/>
        <v/>
      </c>
      <c r="B467" s="24"/>
      <c r="C467" s="24"/>
      <c r="D467" s="24"/>
      <c r="E467" s="24"/>
      <c r="F467" s="24"/>
      <c r="G467" s="25"/>
      <c r="H467" s="24"/>
      <c r="I467" s="24"/>
      <c r="J467" s="24"/>
      <c r="K467" s="19"/>
      <c r="L467" s="19"/>
      <c r="M467" s="21"/>
      <c r="N467" s="24"/>
      <c r="O467" s="23"/>
      <c r="P467" s="24"/>
      <c r="Q467" s="24"/>
      <c r="S467">
        <f t="shared" si="26"/>
        <v>1900</v>
      </c>
    </row>
    <row r="468" spans="1:19" x14ac:dyDescent="0.25">
      <c r="A468" s="38" t="str">
        <f t="shared" si="27"/>
        <v/>
      </c>
      <c r="B468" s="24"/>
      <c r="C468" s="24"/>
      <c r="D468" s="24"/>
      <c r="E468" s="24"/>
      <c r="F468" s="24"/>
      <c r="G468" s="25"/>
      <c r="H468" s="24"/>
      <c r="I468" s="24"/>
      <c r="J468" s="24"/>
      <c r="K468" s="19"/>
      <c r="L468" s="19"/>
      <c r="M468" s="21"/>
      <c r="N468" s="24"/>
      <c r="O468" s="23"/>
      <c r="P468" s="24"/>
      <c r="Q468" s="24"/>
      <c r="S468">
        <f t="shared" si="26"/>
        <v>1900</v>
      </c>
    </row>
    <row r="469" spans="1:19" x14ac:dyDescent="0.25">
      <c r="A469" s="38" t="str">
        <f t="shared" si="27"/>
        <v/>
      </c>
      <c r="B469" s="24"/>
      <c r="C469" s="24"/>
      <c r="D469" s="24"/>
      <c r="E469" s="24"/>
      <c r="F469" s="24"/>
      <c r="G469" s="25"/>
      <c r="H469" s="24"/>
      <c r="I469" s="24"/>
      <c r="J469" s="24"/>
      <c r="K469" s="19"/>
      <c r="L469" s="19"/>
      <c r="M469" s="21"/>
      <c r="N469" s="24"/>
      <c r="O469" s="23"/>
      <c r="P469" s="24"/>
      <c r="Q469" s="24"/>
      <c r="S469">
        <f t="shared" si="26"/>
        <v>1900</v>
      </c>
    </row>
    <row r="470" spans="1:19" x14ac:dyDescent="0.25">
      <c r="A470" s="38" t="str">
        <f t="shared" si="27"/>
        <v/>
      </c>
      <c r="B470" s="24"/>
      <c r="C470" s="24"/>
      <c r="D470" s="24"/>
      <c r="E470" s="24"/>
      <c r="F470" s="24"/>
      <c r="G470" s="25"/>
      <c r="H470" s="24"/>
      <c r="I470" s="24"/>
      <c r="J470" s="24"/>
      <c r="K470" s="19"/>
      <c r="L470" s="19"/>
      <c r="M470" s="21"/>
      <c r="N470" s="24"/>
      <c r="O470" s="23"/>
      <c r="P470" s="24"/>
      <c r="Q470" s="24"/>
      <c r="S470">
        <f t="shared" si="26"/>
        <v>1900</v>
      </c>
    </row>
    <row r="471" spans="1:19" x14ac:dyDescent="0.25">
      <c r="A471" s="38" t="str">
        <f t="shared" si="27"/>
        <v/>
      </c>
      <c r="B471" s="24"/>
      <c r="C471" s="24"/>
      <c r="D471" s="24"/>
      <c r="E471" s="24"/>
      <c r="F471" s="24"/>
      <c r="G471" s="25"/>
      <c r="H471" s="24"/>
      <c r="I471" s="24"/>
      <c r="J471" s="24"/>
      <c r="K471" s="19"/>
      <c r="L471" s="19"/>
      <c r="M471" s="21"/>
      <c r="N471" s="24"/>
      <c r="O471" s="23"/>
      <c r="P471" s="24"/>
      <c r="Q471" s="24"/>
      <c r="S471">
        <f t="shared" si="26"/>
        <v>1900</v>
      </c>
    </row>
    <row r="472" spans="1:19" x14ac:dyDescent="0.25">
      <c r="A472" s="38" t="str">
        <f t="shared" si="27"/>
        <v/>
      </c>
      <c r="B472" s="24"/>
      <c r="C472" s="24"/>
      <c r="D472" s="24"/>
      <c r="E472" s="24"/>
      <c r="F472" s="24"/>
      <c r="G472" s="25"/>
      <c r="H472" s="24"/>
      <c r="I472" s="24"/>
      <c r="J472" s="24"/>
      <c r="K472" s="19"/>
      <c r="L472" s="19"/>
      <c r="M472" s="21"/>
      <c r="N472" s="24"/>
      <c r="O472" s="23"/>
      <c r="P472" s="24"/>
      <c r="Q472" s="24"/>
      <c r="S472">
        <f t="shared" si="26"/>
        <v>1900</v>
      </c>
    </row>
    <row r="473" spans="1:19" x14ac:dyDescent="0.25">
      <c r="A473" s="38" t="str">
        <f t="shared" si="27"/>
        <v/>
      </c>
      <c r="B473" s="24"/>
      <c r="C473" s="24"/>
      <c r="D473" s="24"/>
      <c r="E473" s="24"/>
      <c r="F473" s="24"/>
      <c r="G473" s="25"/>
      <c r="H473" s="24"/>
      <c r="I473" s="24"/>
      <c r="J473" s="24"/>
      <c r="K473" s="19"/>
      <c r="L473" s="19"/>
      <c r="M473" s="21"/>
      <c r="N473" s="24"/>
      <c r="O473" s="23"/>
      <c r="P473" s="24"/>
      <c r="Q473" s="24"/>
      <c r="S473">
        <f t="shared" si="26"/>
        <v>1900</v>
      </c>
    </row>
    <row r="474" spans="1:19" x14ac:dyDescent="0.25">
      <c r="A474" s="38" t="str">
        <f t="shared" si="27"/>
        <v/>
      </c>
      <c r="B474" s="24"/>
      <c r="C474" s="24"/>
      <c r="D474" s="24"/>
      <c r="E474" s="24"/>
      <c r="F474" s="24"/>
      <c r="G474" s="25"/>
      <c r="H474" s="24"/>
      <c r="I474" s="24"/>
      <c r="J474" s="24"/>
      <c r="K474" s="19"/>
      <c r="L474" s="19"/>
      <c r="M474" s="21"/>
      <c r="N474" s="24"/>
      <c r="O474" s="23"/>
      <c r="P474" s="24"/>
      <c r="Q474" s="24"/>
      <c r="S474">
        <f t="shared" si="26"/>
        <v>1900</v>
      </c>
    </row>
    <row r="475" spans="1:19" x14ac:dyDescent="0.25">
      <c r="A475" s="38" t="str">
        <f t="shared" si="27"/>
        <v/>
      </c>
      <c r="B475" s="24"/>
      <c r="C475" s="24"/>
      <c r="D475" s="24"/>
      <c r="E475" s="24"/>
      <c r="F475" s="24"/>
      <c r="G475" s="25"/>
      <c r="H475" s="24"/>
      <c r="I475" s="24"/>
      <c r="J475" s="24"/>
      <c r="K475" s="19"/>
      <c r="L475" s="19"/>
      <c r="M475" s="21"/>
      <c r="N475" s="24"/>
      <c r="O475" s="23"/>
      <c r="P475" s="24"/>
      <c r="Q475" s="24"/>
      <c r="S475">
        <f t="shared" si="26"/>
        <v>1900</v>
      </c>
    </row>
    <row r="476" spans="1:19" x14ac:dyDescent="0.25">
      <c r="A476" s="38" t="str">
        <f t="shared" si="27"/>
        <v/>
      </c>
      <c r="B476" s="24"/>
      <c r="C476" s="24"/>
      <c r="D476" s="24"/>
      <c r="E476" s="24"/>
      <c r="F476" s="24"/>
      <c r="G476" s="25"/>
      <c r="H476" s="24"/>
      <c r="I476" s="24"/>
      <c r="J476" s="24"/>
      <c r="K476" s="19"/>
      <c r="L476" s="19"/>
      <c r="M476" s="21"/>
      <c r="N476" s="24"/>
      <c r="O476" s="23"/>
      <c r="P476" s="24"/>
      <c r="Q476" s="24"/>
      <c r="S476">
        <f t="shared" si="26"/>
        <v>1900</v>
      </c>
    </row>
    <row r="477" spans="1:19" x14ac:dyDescent="0.25">
      <c r="A477" s="38" t="str">
        <f t="shared" si="27"/>
        <v/>
      </c>
      <c r="B477" s="24"/>
      <c r="C477" s="24"/>
      <c r="D477" s="24"/>
      <c r="E477" s="24"/>
      <c r="F477" s="24"/>
      <c r="G477" s="25"/>
      <c r="H477" s="24"/>
      <c r="I477" s="24"/>
      <c r="J477" s="24"/>
      <c r="K477" s="19"/>
      <c r="L477" s="19"/>
      <c r="M477" s="21"/>
      <c r="N477" s="24"/>
      <c r="O477" s="23"/>
      <c r="P477" s="24"/>
      <c r="Q477" s="24"/>
      <c r="S477">
        <f t="shared" si="26"/>
        <v>1900</v>
      </c>
    </row>
    <row r="478" spans="1:19" x14ac:dyDescent="0.25">
      <c r="A478" s="38" t="str">
        <f t="shared" si="27"/>
        <v/>
      </c>
      <c r="B478" s="24"/>
      <c r="C478" s="24"/>
      <c r="D478" s="24"/>
      <c r="E478" s="24"/>
      <c r="F478" s="24"/>
      <c r="G478" s="25"/>
      <c r="H478" s="24"/>
      <c r="I478" s="24"/>
      <c r="J478" s="24"/>
      <c r="K478" s="19"/>
      <c r="L478" s="19"/>
      <c r="M478" s="21"/>
      <c r="N478" s="24"/>
      <c r="O478" s="23"/>
      <c r="P478" s="24"/>
      <c r="Q478" s="24"/>
      <c r="S478">
        <f t="shared" si="26"/>
        <v>1900</v>
      </c>
    </row>
    <row r="479" spans="1:19" x14ac:dyDescent="0.25">
      <c r="A479" s="38" t="str">
        <f t="shared" si="27"/>
        <v/>
      </c>
      <c r="B479" s="24"/>
      <c r="C479" s="24"/>
      <c r="D479" s="24"/>
      <c r="E479" s="24"/>
      <c r="F479" s="24"/>
      <c r="G479" s="25"/>
      <c r="H479" s="24"/>
      <c r="I479" s="24"/>
      <c r="J479" s="24"/>
      <c r="K479" s="19"/>
      <c r="L479" s="19"/>
      <c r="M479" s="21"/>
      <c r="N479" s="24"/>
      <c r="O479" s="23"/>
      <c r="P479" s="24"/>
      <c r="Q479" s="24"/>
      <c r="S479">
        <f t="shared" si="26"/>
        <v>1900</v>
      </c>
    </row>
    <row r="480" spans="1:19" x14ac:dyDescent="0.25">
      <c r="A480" s="38" t="str">
        <f t="shared" si="27"/>
        <v/>
      </c>
      <c r="B480" s="24"/>
      <c r="C480" s="24"/>
      <c r="D480" s="24"/>
      <c r="E480" s="24"/>
      <c r="F480" s="24"/>
      <c r="G480" s="25"/>
      <c r="H480" s="24"/>
      <c r="I480" s="24"/>
      <c r="J480" s="24"/>
      <c r="K480" s="19"/>
      <c r="L480" s="19"/>
      <c r="M480" s="21"/>
      <c r="N480" s="24"/>
      <c r="O480" s="23"/>
      <c r="P480" s="24"/>
      <c r="Q480" s="24"/>
      <c r="S480">
        <f t="shared" si="26"/>
        <v>1900</v>
      </c>
    </row>
    <row r="481" spans="1:19" x14ac:dyDescent="0.25">
      <c r="A481" s="38" t="str">
        <f t="shared" si="27"/>
        <v/>
      </c>
      <c r="B481" s="24"/>
      <c r="C481" s="24"/>
      <c r="D481" s="24"/>
      <c r="E481" s="24"/>
      <c r="F481" s="24"/>
      <c r="G481" s="25"/>
      <c r="H481" s="24"/>
      <c r="I481" s="24"/>
      <c r="J481" s="24"/>
      <c r="K481" s="19"/>
      <c r="L481" s="19"/>
      <c r="M481" s="21"/>
      <c r="N481" s="24"/>
      <c r="O481" s="23"/>
      <c r="P481" s="24"/>
      <c r="Q481" s="24"/>
      <c r="S481">
        <f t="shared" si="26"/>
        <v>1900</v>
      </c>
    </row>
    <row r="482" spans="1:19" x14ac:dyDescent="0.25">
      <c r="A482" s="38" t="str">
        <f t="shared" si="27"/>
        <v/>
      </c>
      <c r="B482" s="24"/>
      <c r="C482" s="24"/>
      <c r="D482" s="24"/>
      <c r="E482" s="24"/>
      <c r="F482" s="24"/>
      <c r="G482" s="25"/>
      <c r="H482" s="24"/>
      <c r="I482" s="24"/>
      <c r="J482" s="24"/>
      <c r="K482" s="19"/>
      <c r="L482" s="19"/>
      <c r="M482" s="21"/>
      <c r="N482" s="24"/>
      <c r="O482" s="23"/>
      <c r="P482" s="24"/>
      <c r="Q482" s="24"/>
      <c r="S482">
        <f t="shared" si="26"/>
        <v>1900</v>
      </c>
    </row>
    <row r="483" spans="1:19" x14ac:dyDescent="0.25">
      <c r="A483" s="38" t="str">
        <f t="shared" si="27"/>
        <v/>
      </c>
      <c r="B483" s="24"/>
      <c r="C483" s="24"/>
      <c r="D483" s="24"/>
      <c r="E483" s="24"/>
      <c r="F483" s="24"/>
      <c r="G483" s="25"/>
      <c r="H483" s="24"/>
      <c r="I483" s="24"/>
      <c r="J483" s="24"/>
      <c r="K483" s="19"/>
      <c r="L483" s="19"/>
      <c r="M483" s="21"/>
      <c r="N483" s="24"/>
      <c r="O483" s="23"/>
      <c r="P483" s="24"/>
      <c r="Q483" s="24"/>
      <c r="S483">
        <f t="shared" si="26"/>
        <v>1900</v>
      </c>
    </row>
    <row r="484" spans="1:19" x14ac:dyDescent="0.25">
      <c r="A484" s="38" t="str">
        <f t="shared" si="27"/>
        <v/>
      </c>
      <c r="B484" s="24"/>
      <c r="C484" s="24"/>
      <c r="D484" s="24"/>
      <c r="E484" s="24"/>
      <c r="F484" s="24"/>
      <c r="G484" s="25"/>
      <c r="H484" s="24"/>
      <c r="I484" s="24"/>
      <c r="J484" s="24"/>
      <c r="K484" s="19"/>
      <c r="L484" s="19"/>
      <c r="M484" s="21"/>
      <c r="N484" s="24"/>
      <c r="O484" s="23"/>
      <c r="P484" s="24"/>
      <c r="Q484" s="24"/>
      <c r="S484">
        <f t="shared" si="26"/>
        <v>1900</v>
      </c>
    </row>
    <row r="485" spans="1:19" x14ac:dyDescent="0.25">
      <c r="A485" s="38" t="str">
        <f t="shared" si="27"/>
        <v/>
      </c>
      <c r="B485" s="24"/>
      <c r="C485" s="24"/>
      <c r="D485" s="24"/>
      <c r="E485" s="24"/>
      <c r="F485" s="24"/>
      <c r="G485" s="25"/>
      <c r="H485" s="24"/>
      <c r="I485" s="24"/>
      <c r="J485" s="24"/>
      <c r="K485" s="19"/>
      <c r="L485" s="19"/>
      <c r="M485" s="21"/>
      <c r="N485" s="24"/>
      <c r="O485" s="23"/>
      <c r="P485" s="24"/>
      <c r="Q485" s="24"/>
      <c r="S485">
        <f t="shared" si="26"/>
        <v>1900</v>
      </c>
    </row>
    <row r="486" spans="1:19" x14ac:dyDescent="0.25">
      <c r="A486" s="38" t="str">
        <f t="shared" si="27"/>
        <v/>
      </c>
      <c r="B486" s="24"/>
      <c r="C486" s="24"/>
      <c r="D486" s="24"/>
      <c r="E486" s="24"/>
      <c r="F486" s="24"/>
      <c r="G486" s="25"/>
      <c r="H486" s="24"/>
      <c r="I486" s="24"/>
      <c r="J486" s="24"/>
      <c r="K486" s="19"/>
      <c r="L486" s="19"/>
      <c r="M486" s="21"/>
      <c r="N486" s="24"/>
      <c r="O486" s="23"/>
      <c r="P486" s="24"/>
      <c r="Q486" s="24"/>
      <c r="S486">
        <f t="shared" si="26"/>
        <v>1900</v>
      </c>
    </row>
    <row r="487" spans="1:19" x14ac:dyDescent="0.25">
      <c r="A487" s="38" t="str">
        <f t="shared" si="27"/>
        <v/>
      </c>
      <c r="B487" s="24"/>
      <c r="C487" s="24"/>
      <c r="D487" s="24"/>
      <c r="E487" s="24"/>
      <c r="F487" s="24"/>
      <c r="G487" s="25"/>
      <c r="H487" s="24"/>
      <c r="I487" s="24"/>
      <c r="J487" s="24"/>
      <c r="K487" s="19"/>
      <c r="L487" s="19"/>
      <c r="M487" s="21"/>
      <c r="N487" s="24"/>
      <c r="O487" s="23"/>
      <c r="P487" s="24"/>
      <c r="Q487" s="24"/>
      <c r="S487">
        <f t="shared" si="26"/>
        <v>1900</v>
      </c>
    </row>
    <row r="488" spans="1:19" x14ac:dyDescent="0.25">
      <c r="A488" s="38" t="str">
        <f t="shared" si="27"/>
        <v/>
      </c>
      <c r="B488" s="24"/>
      <c r="C488" s="24"/>
      <c r="D488" s="24"/>
      <c r="E488" s="24"/>
      <c r="F488" s="24"/>
      <c r="G488" s="25"/>
      <c r="H488" s="24"/>
      <c r="I488" s="24"/>
      <c r="J488" s="24"/>
      <c r="K488" s="19"/>
      <c r="L488" s="19"/>
      <c r="M488" s="21"/>
      <c r="N488" s="24"/>
      <c r="O488" s="23"/>
      <c r="P488" s="24"/>
      <c r="Q488" s="24"/>
      <c r="S488">
        <f t="shared" si="26"/>
        <v>1900</v>
      </c>
    </row>
    <row r="489" spans="1:19" x14ac:dyDescent="0.25">
      <c r="A489" s="38" t="str">
        <f t="shared" si="27"/>
        <v/>
      </c>
      <c r="B489" s="24"/>
      <c r="C489" s="24"/>
      <c r="D489" s="24"/>
      <c r="E489" s="24"/>
      <c r="F489" s="24"/>
      <c r="G489" s="25"/>
      <c r="H489" s="24"/>
      <c r="I489" s="24"/>
      <c r="J489" s="24"/>
      <c r="K489" s="19"/>
      <c r="L489" s="19"/>
      <c r="M489" s="21"/>
      <c r="N489" s="24"/>
      <c r="O489" s="23"/>
      <c r="P489" s="24"/>
      <c r="Q489" s="24"/>
      <c r="S489">
        <f t="shared" si="26"/>
        <v>1900</v>
      </c>
    </row>
    <row r="490" spans="1:19" x14ac:dyDescent="0.25">
      <c r="A490" s="38" t="str">
        <f t="shared" si="27"/>
        <v/>
      </c>
      <c r="B490" s="24"/>
      <c r="C490" s="24"/>
      <c r="D490" s="24"/>
      <c r="E490" s="24"/>
      <c r="F490" s="24"/>
      <c r="G490" s="25"/>
      <c r="H490" s="24"/>
      <c r="I490" s="24"/>
      <c r="J490" s="24"/>
      <c r="K490" s="19"/>
      <c r="L490" s="19"/>
      <c r="M490" s="21"/>
      <c r="N490" s="24"/>
      <c r="O490" s="23"/>
      <c r="P490" s="24"/>
      <c r="Q490" s="24"/>
      <c r="S490">
        <f t="shared" si="26"/>
        <v>1900</v>
      </c>
    </row>
    <row r="491" spans="1:19" x14ac:dyDescent="0.25">
      <c r="A491" s="38" t="str">
        <f t="shared" si="27"/>
        <v/>
      </c>
      <c r="B491" s="24"/>
      <c r="C491" s="24"/>
      <c r="D491" s="24"/>
      <c r="E491" s="24"/>
      <c r="F491" s="24"/>
      <c r="G491" s="25"/>
      <c r="H491" s="24"/>
      <c r="I491" s="24"/>
      <c r="J491" s="24"/>
      <c r="K491" s="19"/>
      <c r="L491" s="19"/>
      <c r="M491" s="21"/>
      <c r="N491" s="24"/>
      <c r="O491" s="23"/>
      <c r="P491" s="24"/>
      <c r="Q491" s="24"/>
      <c r="S491">
        <f t="shared" si="26"/>
        <v>1900</v>
      </c>
    </row>
    <row r="492" spans="1:19" x14ac:dyDescent="0.25">
      <c r="A492" s="38" t="str">
        <f t="shared" si="27"/>
        <v/>
      </c>
      <c r="B492" s="24"/>
      <c r="C492" s="24"/>
      <c r="D492" s="24"/>
      <c r="E492" s="24"/>
      <c r="F492" s="24"/>
      <c r="G492" s="25"/>
      <c r="H492" s="24"/>
      <c r="I492" s="24"/>
      <c r="J492" s="24"/>
      <c r="K492" s="19"/>
      <c r="L492" s="19"/>
      <c r="M492" s="21"/>
      <c r="N492" s="24"/>
      <c r="O492" s="23"/>
      <c r="P492" s="24"/>
      <c r="Q492" s="24"/>
      <c r="S492">
        <f t="shared" si="26"/>
        <v>1900</v>
      </c>
    </row>
    <row r="493" spans="1:19" x14ac:dyDescent="0.25">
      <c r="A493" s="38" t="str">
        <f t="shared" si="27"/>
        <v/>
      </c>
      <c r="B493" s="24"/>
      <c r="C493" s="24"/>
      <c r="D493" s="24"/>
      <c r="E493" s="24"/>
      <c r="F493" s="24"/>
      <c r="G493" s="25"/>
      <c r="H493" s="24"/>
      <c r="I493" s="24"/>
      <c r="J493" s="24"/>
      <c r="K493" s="19"/>
      <c r="L493" s="19"/>
      <c r="M493" s="21"/>
      <c r="N493" s="24"/>
      <c r="O493" s="23"/>
      <c r="P493" s="24"/>
      <c r="Q493" s="24"/>
      <c r="S493">
        <f t="shared" si="26"/>
        <v>1900</v>
      </c>
    </row>
    <row r="494" spans="1:19" x14ac:dyDescent="0.25">
      <c r="A494" s="38" t="str">
        <f t="shared" si="27"/>
        <v/>
      </c>
      <c r="B494" s="24"/>
      <c r="C494" s="24"/>
      <c r="D494" s="24"/>
      <c r="E494" s="24"/>
      <c r="F494" s="24"/>
      <c r="G494" s="25"/>
      <c r="H494" s="24"/>
      <c r="I494" s="24"/>
      <c r="J494" s="24"/>
      <c r="K494" s="19"/>
      <c r="L494" s="19"/>
      <c r="M494" s="21"/>
      <c r="N494" s="24"/>
      <c r="O494" s="23"/>
      <c r="P494" s="24"/>
      <c r="Q494" s="24"/>
      <c r="S494">
        <f t="shared" si="26"/>
        <v>1900</v>
      </c>
    </row>
    <row r="495" spans="1:19" x14ac:dyDescent="0.25">
      <c r="A495" s="38" t="str">
        <f t="shared" si="27"/>
        <v/>
      </c>
      <c r="B495" s="24"/>
      <c r="C495" s="24"/>
      <c r="D495" s="24"/>
      <c r="E495" s="24"/>
      <c r="F495" s="24"/>
      <c r="G495" s="25"/>
      <c r="H495" s="24"/>
      <c r="I495" s="24"/>
      <c r="J495" s="24"/>
      <c r="K495" s="19"/>
      <c r="L495" s="19"/>
      <c r="M495" s="21"/>
      <c r="N495" s="24"/>
      <c r="O495" s="23"/>
      <c r="P495" s="24"/>
      <c r="Q495" s="24"/>
      <c r="S495">
        <f t="shared" si="26"/>
        <v>1900</v>
      </c>
    </row>
    <row r="496" spans="1:19" x14ac:dyDescent="0.25">
      <c r="A496" s="38" t="str">
        <f t="shared" si="27"/>
        <v/>
      </c>
      <c r="B496" s="24"/>
      <c r="C496" s="24"/>
      <c r="D496" s="24"/>
      <c r="E496" s="24"/>
      <c r="F496" s="24"/>
      <c r="G496" s="25"/>
      <c r="H496" s="24"/>
      <c r="I496" s="24"/>
      <c r="J496" s="24"/>
      <c r="K496" s="19"/>
      <c r="L496" s="19"/>
      <c r="M496" s="21"/>
      <c r="N496" s="24"/>
      <c r="O496" s="23"/>
      <c r="P496" s="24"/>
      <c r="Q496" s="24"/>
      <c r="S496">
        <f t="shared" si="26"/>
        <v>1900</v>
      </c>
    </row>
    <row r="497" spans="1:19" x14ac:dyDescent="0.25">
      <c r="A497" s="38" t="str">
        <f t="shared" si="27"/>
        <v/>
      </c>
      <c r="B497" s="24"/>
      <c r="C497" s="24"/>
      <c r="D497" s="24"/>
      <c r="E497" s="24"/>
      <c r="F497" s="24"/>
      <c r="G497" s="25"/>
      <c r="H497" s="24"/>
      <c r="I497" s="24"/>
      <c r="J497" s="24"/>
      <c r="K497" s="19"/>
      <c r="L497" s="19"/>
      <c r="M497" s="21"/>
      <c r="N497" s="24"/>
      <c r="O497" s="23"/>
      <c r="P497" s="24"/>
      <c r="Q497" s="24"/>
      <c r="S497">
        <f t="shared" si="26"/>
        <v>1900</v>
      </c>
    </row>
    <row r="498" spans="1:19" x14ac:dyDescent="0.25">
      <c r="A498" s="38" t="str">
        <f t="shared" si="27"/>
        <v/>
      </c>
      <c r="B498" s="24"/>
      <c r="C498" s="24"/>
      <c r="D498" s="24"/>
      <c r="E498" s="24"/>
      <c r="F498" s="24"/>
      <c r="G498" s="25"/>
      <c r="H498" s="24"/>
      <c r="I498" s="24"/>
      <c r="J498" s="24"/>
      <c r="K498" s="19"/>
      <c r="L498" s="19"/>
      <c r="M498" s="21"/>
      <c r="N498" s="24"/>
      <c r="O498" s="23"/>
      <c r="P498" s="24"/>
      <c r="Q498" s="24"/>
      <c r="S498">
        <f t="shared" si="26"/>
        <v>1900</v>
      </c>
    </row>
    <row r="499" spans="1:19" x14ac:dyDescent="0.25">
      <c r="A499" s="38" t="str">
        <f t="shared" si="27"/>
        <v/>
      </c>
      <c r="B499" s="24"/>
      <c r="C499" s="24"/>
      <c r="D499" s="24"/>
      <c r="E499" s="24"/>
      <c r="F499" s="24"/>
      <c r="G499" s="25"/>
      <c r="H499" s="24"/>
      <c r="I499" s="24"/>
      <c r="J499" s="24"/>
      <c r="K499" s="19"/>
      <c r="L499" s="19"/>
      <c r="M499" s="21"/>
      <c r="N499" s="24"/>
      <c r="O499" s="23"/>
      <c r="P499" s="24"/>
      <c r="Q499" s="24"/>
      <c r="S499">
        <f t="shared" si="26"/>
        <v>1900</v>
      </c>
    </row>
  </sheetData>
  <sheetProtection algorithmName="SHA-512" hashValue="VmpqHlOjLl6V2vehRAjrryR5CYfzfbwm1NHsv6rpD5PT7GrEoiyZJx9IZ0NzhUC4JWu4uxElwcBws+t7wmMklA==" saltValue="LSD80An8hkCGRxkK2HKf8Q==" spinCount="100000" sheet="1" objects="1" scenarios="1"/>
  <protectedRanges>
    <protectedRange sqref="B1:G1 K1:Q1 B47:G49 N47:Q1048575 B92:K145 M47:M145 B146:M1048575 B50:H91 J47:J91" name="Intervalo1"/>
    <protectedRange sqref="H47:H49 L47:L145" name="Intervalo1_1"/>
    <protectedRange sqref="B21:H46 J21:J46 N26:Q46 L21:L46 N21:N25 P21:Q25" name="Intervalo1_2"/>
    <protectedRange sqref="B2:Q2 B3:H20 J3:J20 I3:I91 L3:Q13 L14:L20 N14:Q14 M14:M46 N15:N20 P15:Q20 O15:O25 K3:K33 K35:K91" name="Intervalo1_1_1"/>
  </protectedRanges>
  <mergeCells count="180">
    <mergeCell ref="U1:X1"/>
    <mergeCell ref="Y1:AC1"/>
    <mergeCell ref="AD1:AG1"/>
    <mergeCell ref="AH1:AK1"/>
    <mergeCell ref="AL1:AO1"/>
    <mergeCell ref="AQ1:AT1"/>
    <mergeCell ref="AU1:AY1"/>
    <mergeCell ref="AZ1:BC1"/>
    <mergeCell ref="AQ15:AT15"/>
    <mergeCell ref="AU15:AY15"/>
    <mergeCell ref="AZ15:BC15"/>
    <mergeCell ref="AQ13:AT13"/>
    <mergeCell ref="AU13:AY13"/>
    <mergeCell ref="U2:X2"/>
    <mergeCell ref="Y2:AC2"/>
    <mergeCell ref="AD2:AG2"/>
    <mergeCell ref="AH2:AK2"/>
    <mergeCell ref="AL2:AO2"/>
    <mergeCell ref="U3:X3"/>
    <mergeCell ref="Y3:AC3"/>
    <mergeCell ref="AD3:AG3"/>
    <mergeCell ref="AH3:AK3"/>
    <mergeCell ref="AL3:AO3"/>
    <mergeCell ref="U4:X4"/>
    <mergeCell ref="Y4:AC4"/>
    <mergeCell ref="AD4:AG4"/>
    <mergeCell ref="AH4:AK4"/>
    <mergeCell ref="AL4:AO4"/>
    <mergeCell ref="U5:X5"/>
    <mergeCell ref="Y5:AC5"/>
    <mergeCell ref="AD5:AG5"/>
    <mergeCell ref="AH5:AK5"/>
    <mergeCell ref="AL5:AO5"/>
    <mergeCell ref="U6:X6"/>
    <mergeCell ref="Y6:AC6"/>
    <mergeCell ref="AD6:AG6"/>
    <mergeCell ref="AH6:AK6"/>
    <mergeCell ref="AL6:AO6"/>
    <mergeCell ref="U7:X7"/>
    <mergeCell ref="Y7:AC7"/>
    <mergeCell ref="AD7:AG7"/>
    <mergeCell ref="AH7:AK7"/>
    <mergeCell ref="AL7:AO7"/>
    <mergeCell ref="U8:X8"/>
    <mergeCell ref="Y8:AC8"/>
    <mergeCell ref="AD8:AG8"/>
    <mergeCell ref="AH8:AK8"/>
    <mergeCell ref="AL8:AO8"/>
    <mergeCell ref="U9:X9"/>
    <mergeCell ref="Y9:AC9"/>
    <mergeCell ref="AD9:AG9"/>
    <mergeCell ref="AH9:AK9"/>
    <mergeCell ref="AL9:AO9"/>
    <mergeCell ref="U10:X10"/>
    <mergeCell ref="Y10:AC10"/>
    <mergeCell ref="AD10:AG10"/>
    <mergeCell ref="AH10:AK10"/>
    <mergeCell ref="AL10:AO10"/>
    <mergeCell ref="U11:X11"/>
    <mergeCell ref="Y11:AC11"/>
    <mergeCell ref="AD11:AG11"/>
    <mergeCell ref="AH11:AK11"/>
    <mergeCell ref="AL11:AO11"/>
    <mergeCell ref="AD14:AG14"/>
    <mergeCell ref="AH14:AK14"/>
    <mergeCell ref="AL14:AO14"/>
    <mergeCell ref="U15:X15"/>
    <mergeCell ref="Y15:AC15"/>
    <mergeCell ref="AD15:AG15"/>
    <mergeCell ref="AH15:AK15"/>
    <mergeCell ref="AL15:AO15"/>
    <mergeCell ref="U12:X12"/>
    <mergeCell ref="Y12:AC12"/>
    <mergeCell ref="AD12:AG12"/>
    <mergeCell ref="AH12:AK12"/>
    <mergeCell ref="AL12:AO12"/>
    <mergeCell ref="U13:X13"/>
    <mergeCell ref="Y13:AC13"/>
    <mergeCell ref="AD13:AG13"/>
    <mergeCell ref="AH13:AK13"/>
    <mergeCell ref="AL13:AO13"/>
    <mergeCell ref="BD1:BG1"/>
    <mergeCell ref="BH1:BK1"/>
    <mergeCell ref="AQ2:AT2"/>
    <mergeCell ref="AU2:AY2"/>
    <mergeCell ref="AZ2:BC2"/>
    <mergeCell ref="BD2:BG2"/>
    <mergeCell ref="BH2:BK2"/>
    <mergeCell ref="U18:X18"/>
    <mergeCell ref="Y18:AC18"/>
    <mergeCell ref="AD18:AG18"/>
    <mergeCell ref="AH18:AK18"/>
    <mergeCell ref="AL18:AO18"/>
    <mergeCell ref="U16:X16"/>
    <mergeCell ref="Y16:AC16"/>
    <mergeCell ref="AD16:AG16"/>
    <mergeCell ref="AH16:AK16"/>
    <mergeCell ref="AL16:AO16"/>
    <mergeCell ref="U17:X17"/>
    <mergeCell ref="Y17:AC17"/>
    <mergeCell ref="AD17:AG17"/>
    <mergeCell ref="AH17:AK17"/>
    <mergeCell ref="AL17:AO17"/>
    <mergeCell ref="U14:X14"/>
    <mergeCell ref="Y14:AC14"/>
    <mergeCell ref="AQ3:AT3"/>
    <mergeCell ref="AU3:AY3"/>
    <mergeCell ref="AZ3:BC3"/>
    <mergeCell ref="BD3:BG3"/>
    <mergeCell ref="BH3:BK3"/>
    <mergeCell ref="AQ4:AT4"/>
    <mergeCell ref="AU4:AY4"/>
    <mergeCell ref="AZ4:BC4"/>
    <mergeCell ref="BD4:BG4"/>
    <mergeCell ref="BH4:BK4"/>
    <mergeCell ref="AQ5:AT5"/>
    <mergeCell ref="AU5:AY5"/>
    <mergeCell ref="AZ5:BC5"/>
    <mergeCell ref="BD5:BG5"/>
    <mergeCell ref="BH5:BK5"/>
    <mergeCell ref="AQ6:AT6"/>
    <mergeCell ref="AU6:AY6"/>
    <mergeCell ref="AZ6:BC6"/>
    <mergeCell ref="BD6:BG6"/>
    <mergeCell ref="BH6:BK6"/>
    <mergeCell ref="AQ7:AT7"/>
    <mergeCell ref="AU7:AY7"/>
    <mergeCell ref="AZ7:BC7"/>
    <mergeCell ref="BD7:BG7"/>
    <mergeCell ref="BH7:BK7"/>
    <mergeCell ref="AQ8:AT8"/>
    <mergeCell ref="AU8:AY8"/>
    <mergeCell ref="AZ8:BC8"/>
    <mergeCell ref="BD8:BG8"/>
    <mergeCell ref="BH8:BK8"/>
    <mergeCell ref="AQ9:AT9"/>
    <mergeCell ref="AU9:AY9"/>
    <mergeCell ref="AZ9:BC9"/>
    <mergeCell ref="BD9:BG9"/>
    <mergeCell ref="BH9:BK9"/>
    <mergeCell ref="AQ10:AT10"/>
    <mergeCell ref="AU10:AY10"/>
    <mergeCell ref="AZ10:BC10"/>
    <mergeCell ref="BD10:BG10"/>
    <mergeCell ref="BH10:BK10"/>
    <mergeCell ref="AQ11:AT11"/>
    <mergeCell ref="AU11:AY11"/>
    <mergeCell ref="AZ11:BC11"/>
    <mergeCell ref="BD11:BG11"/>
    <mergeCell ref="BH11:BK11"/>
    <mergeCell ref="AQ12:AT12"/>
    <mergeCell ref="AU12:AY12"/>
    <mergeCell ref="AZ12:BC12"/>
    <mergeCell ref="BD12:BG12"/>
    <mergeCell ref="BH12:BK12"/>
    <mergeCell ref="BD15:BG15"/>
    <mergeCell ref="BH15:BK15"/>
    <mergeCell ref="AQ16:AT16"/>
    <mergeCell ref="AU16:AY16"/>
    <mergeCell ref="AZ16:BC16"/>
    <mergeCell ref="BD16:BG16"/>
    <mergeCell ref="BH16:BK16"/>
    <mergeCell ref="AZ13:BC13"/>
    <mergeCell ref="BD13:BG13"/>
    <mergeCell ref="BH13:BK13"/>
    <mergeCell ref="AQ14:AT14"/>
    <mergeCell ref="AU14:AY14"/>
    <mergeCell ref="AZ14:BC14"/>
    <mergeCell ref="BD14:BG14"/>
    <mergeCell ref="BH14:BK14"/>
    <mergeCell ref="AQ17:AT17"/>
    <mergeCell ref="AU17:AY17"/>
    <mergeCell ref="AZ17:BC17"/>
    <mergeCell ref="BD17:BG17"/>
    <mergeCell ref="BH17:BK17"/>
    <mergeCell ref="AQ18:AT18"/>
    <mergeCell ref="AU18:AY18"/>
    <mergeCell ref="AZ18:BC18"/>
    <mergeCell ref="BD18:BG18"/>
    <mergeCell ref="BH18:BK18"/>
  </mergeCells>
  <dataValidations count="1">
    <dataValidation type="list" allowBlank="1" showInputMessage="1" showErrorMessage="1" sqref="M2:M499">
      <formula1>$R$2:$R$13</formula1>
    </dataValidation>
  </dataValidations>
  <pageMargins left="0.511811024" right="0.511811024" top="0.78740157499999996" bottom="0.78740157499999996" header="0.31496062000000002" footer="0.31496062000000002"/>
  <pageSetup paperSize="9" scale="6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N17"/>
  <sheetViews>
    <sheetView workbookViewId="0">
      <selection activeCell="C21" sqref="C21"/>
    </sheetView>
  </sheetViews>
  <sheetFormatPr defaultRowHeight="15" x14ac:dyDescent="0.25"/>
  <cols>
    <col min="1" max="1" width="33.140625" customWidth="1"/>
    <col min="2" max="13" width="12.140625" bestFit="1" customWidth="1"/>
    <col min="14" max="14" width="13.28515625" bestFit="1" customWidth="1"/>
  </cols>
  <sheetData>
    <row r="1" spans="1:14" ht="15.75" thickBot="1" x14ac:dyDescent="0.3">
      <c r="A1" s="181" t="s">
        <v>52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2" t="s">
        <v>50</v>
      </c>
      <c r="N1" s="179" t="s">
        <v>51</v>
      </c>
    </row>
    <row r="2" spans="1:14" ht="15.75" thickBot="1" x14ac:dyDescent="0.3">
      <c r="A2" s="182"/>
      <c r="B2" s="9">
        <v>44743</v>
      </c>
      <c r="C2" s="9">
        <v>44774</v>
      </c>
      <c r="D2" s="9">
        <v>44805</v>
      </c>
      <c r="E2" s="9">
        <v>44835</v>
      </c>
      <c r="F2" s="9">
        <v>44866</v>
      </c>
      <c r="G2" s="9">
        <v>44896</v>
      </c>
      <c r="H2" s="9">
        <v>44927</v>
      </c>
      <c r="I2" s="9">
        <v>44958</v>
      </c>
      <c r="J2" s="9">
        <v>44986</v>
      </c>
      <c r="K2" s="9">
        <v>45017</v>
      </c>
      <c r="L2" s="9">
        <v>45047</v>
      </c>
      <c r="M2" s="9">
        <v>45078</v>
      </c>
      <c r="N2" s="180"/>
    </row>
    <row r="3" spans="1:14" ht="15.75" thickBot="1" x14ac:dyDescent="0.3">
      <c r="A3" s="10" t="s">
        <v>19</v>
      </c>
      <c r="B3" s="3">
        <v>592.70000000000005</v>
      </c>
      <c r="C3" s="3">
        <v>592.70000000000005</v>
      </c>
      <c r="D3" s="3">
        <v>592.70000000000005</v>
      </c>
      <c r="E3" s="3">
        <v>592.70000000000005</v>
      </c>
      <c r="F3" s="3">
        <v>592.70000000000005</v>
      </c>
      <c r="G3" s="3">
        <v>592.70000000000005</v>
      </c>
      <c r="H3" s="3">
        <v>592.70000000000005</v>
      </c>
      <c r="I3" s="3">
        <v>592.70000000000005</v>
      </c>
      <c r="J3" s="3">
        <v>592.70000000000005</v>
      </c>
      <c r="K3" s="3">
        <v>592.70000000000005</v>
      </c>
      <c r="L3" s="3">
        <v>592.70000000000005</v>
      </c>
      <c r="M3" s="3">
        <v>592.70000000000005</v>
      </c>
      <c r="N3" s="4">
        <f>SUM(B3:M3)</f>
        <v>7112.3999999999987</v>
      </c>
    </row>
    <row r="4" spans="1:14" ht="15.75" thickBot="1" x14ac:dyDescent="0.3">
      <c r="A4" s="10" t="s">
        <v>35</v>
      </c>
      <c r="B4" s="3">
        <v>1.0000000000000001E-5</v>
      </c>
      <c r="C4" s="3">
        <v>1.0000000000000001E-5</v>
      </c>
      <c r="D4" s="3">
        <v>1.0000000000000001E-5</v>
      </c>
      <c r="E4" s="3">
        <v>1.0000000000000001E-5</v>
      </c>
      <c r="F4" s="3">
        <v>1.0000000000000001E-5</v>
      </c>
      <c r="G4" s="3">
        <v>1.0000000000000001E-5</v>
      </c>
      <c r="H4" s="3">
        <v>1.0000000000000001E-5</v>
      </c>
      <c r="I4" s="3">
        <v>1.0000000000000001E-5</v>
      </c>
      <c r="J4" s="3">
        <v>1.0000000000000001E-5</v>
      </c>
      <c r="K4" s="3">
        <v>1.0000000000000001E-5</v>
      </c>
      <c r="L4" s="3">
        <v>1.0000000000000001E-5</v>
      </c>
      <c r="M4" s="3">
        <v>1.0000000000000001E-5</v>
      </c>
      <c r="N4" s="4">
        <f t="shared" ref="N4:N14" si="0">SUM(B4:M4)</f>
        <v>1.2E-4</v>
      </c>
    </row>
    <row r="5" spans="1:14" ht="15.75" thickBot="1" x14ac:dyDescent="0.3">
      <c r="A5" s="10" t="s">
        <v>20</v>
      </c>
      <c r="B5" s="3">
        <v>4104.5200000000004</v>
      </c>
      <c r="C5" s="3">
        <v>4104.5200000000004</v>
      </c>
      <c r="D5" s="3">
        <v>4104.5200000000004</v>
      </c>
      <c r="E5" s="3">
        <v>4104.5200000000004</v>
      </c>
      <c r="F5" s="3">
        <v>4104.5200000000004</v>
      </c>
      <c r="G5" s="3">
        <v>4104.5200000000004</v>
      </c>
      <c r="H5" s="3">
        <v>4104.5200000000004</v>
      </c>
      <c r="I5" s="3">
        <v>4104.5200000000004</v>
      </c>
      <c r="J5" s="3">
        <v>4104.5200000000004</v>
      </c>
      <c r="K5" s="3">
        <v>4104.5200000000004</v>
      </c>
      <c r="L5" s="3">
        <v>4104.5200000000004</v>
      </c>
      <c r="M5" s="3">
        <v>4104.5200000000004</v>
      </c>
      <c r="N5" s="4">
        <f t="shared" si="0"/>
        <v>49254.24000000002</v>
      </c>
    </row>
    <row r="6" spans="1:14" ht="15.75" thickBot="1" x14ac:dyDescent="0.3">
      <c r="A6" s="10" t="s">
        <v>21</v>
      </c>
      <c r="B6" s="3">
        <v>1.0000000000000001E-5</v>
      </c>
      <c r="C6" s="3">
        <v>1.0000000000000001E-5</v>
      </c>
      <c r="D6" s="3">
        <v>1.0000000000000001E-5</v>
      </c>
      <c r="E6" s="3">
        <v>1.0000000000000001E-5</v>
      </c>
      <c r="F6" s="3">
        <v>1.0000000000000001E-5</v>
      </c>
      <c r="G6" s="3">
        <v>1.0000000000000001E-5</v>
      </c>
      <c r="H6" s="3">
        <v>1.0000000000000001E-5</v>
      </c>
      <c r="I6" s="3">
        <v>1.0000000000000001E-5</v>
      </c>
      <c r="J6" s="3">
        <v>1.0000000000000001E-5</v>
      </c>
      <c r="K6" s="3">
        <v>1.0000000000000001E-5</v>
      </c>
      <c r="L6" s="3">
        <v>1.0000000000000001E-5</v>
      </c>
      <c r="M6" s="3">
        <v>1.0000000000000001E-5</v>
      </c>
      <c r="N6" s="4">
        <f t="shared" si="0"/>
        <v>1.2E-4</v>
      </c>
    </row>
    <row r="7" spans="1:14" ht="15.75" thickBot="1" x14ac:dyDescent="0.3">
      <c r="A7" s="10" t="s">
        <v>22</v>
      </c>
      <c r="B7" s="3">
        <v>1.0000000000000001E-5</v>
      </c>
      <c r="C7" s="3">
        <v>1.0000000000000001E-5</v>
      </c>
      <c r="D7" s="3">
        <v>1.0000000000000001E-5</v>
      </c>
      <c r="E7" s="3">
        <v>1.0000000000000001E-5</v>
      </c>
      <c r="F7" s="3">
        <v>1.0000000000000001E-5</v>
      </c>
      <c r="G7" s="3">
        <v>1.0000000000000001E-5</v>
      </c>
      <c r="H7" s="3">
        <v>1.0000000000000001E-5</v>
      </c>
      <c r="I7" s="3">
        <v>1.0000000000000001E-5</v>
      </c>
      <c r="J7" s="3">
        <v>1.0000000000000001E-5</v>
      </c>
      <c r="K7" s="3">
        <v>1.0000000000000001E-5</v>
      </c>
      <c r="L7" s="3">
        <v>1.0000000000000001E-5</v>
      </c>
      <c r="M7" s="3">
        <v>1.0000000000000001E-5</v>
      </c>
      <c r="N7" s="4">
        <f t="shared" si="0"/>
        <v>1.2E-4</v>
      </c>
    </row>
    <row r="8" spans="1:14" ht="15.75" thickBot="1" x14ac:dyDescent="0.3">
      <c r="A8" s="10" t="s">
        <v>23</v>
      </c>
      <c r="B8" s="3">
        <v>1.0000000000000001E-5</v>
      </c>
      <c r="C8" s="3">
        <v>1.0000000000000001E-5</v>
      </c>
      <c r="D8" s="3">
        <v>1.0000000000000001E-5</v>
      </c>
      <c r="E8" s="3">
        <v>1.0000000000000001E-5</v>
      </c>
      <c r="F8" s="3">
        <v>1.0000000000000001E-5</v>
      </c>
      <c r="G8" s="3">
        <v>1.0000000000000001E-5</v>
      </c>
      <c r="H8" s="3">
        <v>1.0000000000000001E-5</v>
      </c>
      <c r="I8" s="3">
        <v>1.0000000000000001E-5</v>
      </c>
      <c r="J8" s="3">
        <v>1.0000000000000001E-5</v>
      </c>
      <c r="K8" s="3">
        <v>1.0000000000000001E-5</v>
      </c>
      <c r="L8" s="3">
        <v>1.0000000000000001E-5</v>
      </c>
      <c r="M8" s="3">
        <v>1.0000000000000001E-5</v>
      </c>
      <c r="N8" s="4">
        <f t="shared" si="0"/>
        <v>1.2E-4</v>
      </c>
    </row>
    <row r="9" spans="1:14" ht="15.75" thickBot="1" x14ac:dyDescent="0.3">
      <c r="A9" s="10" t="s">
        <v>24</v>
      </c>
      <c r="B9" s="3">
        <v>1.0000000000000001E-5</v>
      </c>
      <c r="C9" s="3">
        <v>1.0000000000000001E-5</v>
      </c>
      <c r="D9" s="3">
        <v>1.0000000000000001E-5</v>
      </c>
      <c r="E9" s="3">
        <v>1.0000000000000001E-5</v>
      </c>
      <c r="F9" s="3">
        <v>1.0000000000000001E-5</v>
      </c>
      <c r="G9" s="3">
        <v>1.0000000000000001E-5</v>
      </c>
      <c r="H9" s="3">
        <v>1.0000000000000001E-5</v>
      </c>
      <c r="I9" s="3">
        <v>1.0000000000000001E-5</v>
      </c>
      <c r="J9" s="3">
        <v>1.0000000000000001E-5</v>
      </c>
      <c r="K9" s="3">
        <v>1.0000000000000001E-5</v>
      </c>
      <c r="L9" s="3">
        <v>1.0000000000000001E-5</v>
      </c>
      <c r="M9" s="3">
        <v>1.0000000000000001E-5</v>
      </c>
      <c r="N9" s="4">
        <f t="shared" si="0"/>
        <v>1.2E-4</v>
      </c>
    </row>
    <row r="10" spans="1:14" ht="15.75" thickBot="1" x14ac:dyDescent="0.3">
      <c r="A10" s="10" t="s">
        <v>25</v>
      </c>
      <c r="B10" s="3">
        <v>1.0000000000000001E-5</v>
      </c>
      <c r="C10" s="3">
        <v>1.0000000000000001E-5</v>
      </c>
      <c r="D10" s="3">
        <v>1.0000000000000001E-5</v>
      </c>
      <c r="E10" s="3">
        <v>1.0000000000000001E-5</v>
      </c>
      <c r="F10" s="3">
        <v>1.0000000000000001E-5</v>
      </c>
      <c r="G10" s="3">
        <v>1.0000000000000001E-5</v>
      </c>
      <c r="H10" s="3">
        <v>1.0000000000000001E-5</v>
      </c>
      <c r="I10" s="3">
        <v>1.0000000000000001E-5</v>
      </c>
      <c r="J10" s="3">
        <v>1.0000000000000001E-5</v>
      </c>
      <c r="K10" s="3">
        <v>1.0000000000000001E-5</v>
      </c>
      <c r="L10" s="3">
        <v>1.0000000000000001E-5</v>
      </c>
      <c r="M10" s="3">
        <v>1.0000000000000001E-5</v>
      </c>
      <c r="N10" s="4">
        <f t="shared" si="0"/>
        <v>1.2E-4</v>
      </c>
    </row>
    <row r="11" spans="1:14" ht="15.75" thickBot="1" x14ac:dyDescent="0.3">
      <c r="A11" s="10" t="s">
        <v>26</v>
      </c>
      <c r="B11" s="3">
        <v>1.0000000000000001E-5</v>
      </c>
      <c r="C11" s="3">
        <v>1.0000000000000001E-5</v>
      </c>
      <c r="D11" s="3">
        <v>1.0000000000000001E-5</v>
      </c>
      <c r="E11" s="3">
        <v>1.0000000000000001E-5</v>
      </c>
      <c r="F11" s="3">
        <v>1.0000000000000001E-5</v>
      </c>
      <c r="G11" s="3">
        <v>1.0000000000000001E-5</v>
      </c>
      <c r="H11" s="3">
        <v>1.0000000000000001E-5</v>
      </c>
      <c r="I11" s="3">
        <v>1.0000000000000001E-5</v>
      </c>
      <c r="J11" s="3">
        <v>1.0000000000000001E-5</v>
      </c>
      <c r="K11" s="3">
        <v>1.0000000000000001E-5</v>
      </c>
      <c r="L11" s="3">
        <v>1.0000000000000001E-5</v>
      </c>
      <c r="M11" s="3">
        <v>1.0000000000000001E-5</v>
      </c>
      <c r="N11" s="4">
        <f t="shared" si="0"/>
        <v>1.2E-4</v>
      </c>
    </row>
    <row r="12" spans="1:14" ht="15.75" thickBot="1" x14ac:dyDescent="0.3">
      <c r="A12" s="10" t="s">
        <v>27</v>
      </c>
      <c r="B12" s="3">
        <v>1.0000000000000001E-5</v>
      </c>
      <c r="C12" s="3">
        <v>1.0000000000000001E-5</v>
      </c>
      <c r="D12" s="3">
        <v>1.0000000000000001E-5</v>
      </c>
      <c r="E12" s="3">
        <v>1.0000000000000001E-5</v>
      </c>
      <c r="F12" s="3">
        <v>1.0000000000000001E-5</v>
      </c>
      <c r="G12" s="3">
        <v>1.0000000000000001E-5</v>
      </c>
      <c r="H12" s="3">
        <v>1.0000000000000001E-5</v>
      </c>
      <c r="I12" s="3">
        <v>1.0000000000000001E-5</v>
      </c>
      <c r="J12" s="3">
        <v>1.0000000000000001E-5</v>
      </c>
      <c r="K12" s="3">
        <v>1.0000000000000001E-5</v>
      </c>
      <c r="L12" s="3">
        <v>1.0000000000000001E-5</v>
      </c>
      <c r="M12" s="3">
        <v>1.0000000000000001E-5</v>
      </c>
      <c r="N12" s="4">
        <f t="shared" si="0"/>
        <v>1.2E-4</v>
      </c>
    </row>
    <row r="13" spans="1:14" ht="15.75" thickBot="1" x14ac:dyDescent="0.3">
      <c r="A13" s="10" t="s">
        <v>28</v>
      </c>
      <c r="B13" s="3">
        <v>1.0000000000000001E-5</v>
      </c>
      <c r="C13" s="3">
        <v>1.0000000000000001E-5</v>
      </c>
      <c r="D13" s="3">
        <v>1.0000000000000001E-5</v>
      </c>
      <c r="E13" s="3">
        <v>1.0000000000000001E-5</v>
      </c>
      <c r="F13" s="3">
        <v>1.0000000000000001E-5</v>
      </c>
      <c r="G13" s="3">
        <v>1.0000000000000001E-5</v>
      </c>
      <c r="H13" s="3">
        <v>1.0000000000000001E-5</v>
      </c>
      <c r="I13" s="3">
        <v>1.0000000000000001E-5</v>
      </c>
      <c r="J13" s="3">
        <v>1.0000000000000001E-5</v>
      </c>
      <c r="K13" s="3">
        <v>1.0000000000000001E-5</v>
      </c>
      <c r="L13" s="3">
        <v>1.0000000000000001E-5</v>
      </c>
      <c r="M13" s="3">
        <v>1.0000000000000001E-5</v>
      </c>
      <c r="N13" s="4">
        <f t="shared" ref="N13" si="1">SUM(B13:M13)</f>
        <v>1.2E-4</v>
      </c>
    </row>
    <row r="14" spans="1:14" ht="15.75" thickBot="1" x14ac:dyDescent="0.3">
      <c r="A14" s="10" t="s">
        <v>29</v>
      </c>
      <c r="B14" s="3">
        <v>1.0000000000000001E-5</v>
      </c>
      <c r="C14" s="3">
        <v>1.0000000000000001E-5</v>
      </c>
      <c r="D14" s="3">
        <v>1.0000000000000001E-5</v>
      </c>
      <c r="E14" s="3">
        <v>1.0000000000000001E-5</v>
      </c>
      <c r="F14" s="3">
        <v>1.0000000000000001E-5</v>
      </c>
      <c r="G14" s="3">
        <v>1.0000000000000001E-5</v>
      </c>
      <c r="H14" s="3">
        <v>1.0000000000000001E-5</v>
      </c>
      <c r="I14" s="3">
        <v>1.0000000000000001E-5</v>
      </c>
      <c r="J14" s="3">
        <v>1.0000000000000001E-5</v>
      </c>
      <c r="K14" s="3">
        <v>1.0000000000000001E-5</v>
      </c>
      <c r="L14" s="3">
        <v>1.0000000000000001E-5</v>
      </c>
      <c r="M14" s="3">
        <v>1.0000000000000001E-5</v>
      </c>
      <c r="N14" s="4">
        <f t="shared" si="0"/>
        <v>1.2E-4</v>
      </c>
    </row>
    <row r="15" spans="1:14" ht="15.75" thickBot="1" x14ac:dyDescent="0.3">
      <c r="A15" s="8" t="s">
        <v>51</v>
      </c>
      <c r="B15" s="5">
        <f>SUM(B3:B14)</f>
        <v>4697.2200999999986</v>
      </c>
      <c r="C15" s="5">
        <f t="shared" ref="C15:M15" si="2">SUM(C3:C14)</f>
        <v>4697.2200999999986</v>
      </c>
      <c r="D15" s="5">
        <f t="shared" si="2"/>
        <v>4697.2200999999986</v>
      </c>
      <c r="E15" s="5">
        <f t="shared" si="2"/>
        <v>4697.2200999999986</v>
      </c>
      <c r="F15" s="5">
        <f t="shared" si="2"/>
        <v>4697.2200999999986</v>
      </c>
      <c r="G15" s="5">
        <f t="shared" si="2"/>
        <v>4697.2200999999986</v>
      </c>
      <c r="H15" s="5">
        <f t="shared" si="2"/>
        <v>4697.2200999999986</v>
      </c>
      <c r="I15" s="5">
        <f t="shared" si="2"/>
        <v>4697.2200999999986</v>
      </c>
      <c r="J15" s="5">
        <f t="shared" si="2"/>
        <v>4697.2200999999986</v>
      </c>
      <c r="K15" s="5">
        <f t="shared" si="2"/>
        <v>4697.2200999999986</v>
      </c>
      <c r="L15" s="5">
        <f t="shared" si="2"/>
        <v>4697.2200999999986</v>
      </c>
      <c r="M15" s="6">
        <f t="shared" si="2"/>
        <v>4697.2200999999986</v>
      </c>
      <c r="N15" s="7">
        <f>SUM(N3:N14)</f>
        <v>56366.641199999991</v>
      </c>
    </row>
    <row r="17" spans="1:14" ht="15.75" x14ac:dyDescent="0.25">
      <c r="A17" s="183" t="s">
        <v>53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</row>
  </sheetData>
  <sheetProtection algorithmName="SHA-512" hashValue="0iRoe4r67RYQ1m0hE7fgSPz7SIl3w08NKw4u+4hTax64+9MGZrBP6stzrR2ezgUul98kNuv8SRiUBF414/ue1A==" saltValue="SOhYAdSvGFGyH65n65rw6Q==" spinCount="100000" sheet="1" objects="1" scenarios="1"/>
  <mergeCells count="3">
    <mergeCell ref="N1:N2"/>
    <mergeCell ref="A1:A2"/>
    <mergeCell ref="A17:N17"/>
  </mergeCells>
  <conditionalFormatting sqref="B3:M14">
    <cfRule type="cellIs" dxfId="2" priority="3" operator="greaterThan">
      <formula>0</formula>
    </cfRule>
  </conditionalFormatting>
  <conditionalFormatting sqref="B3:M14">
    <cfRule type="cellIs" dxfId="1" priority="2" operator="greaterThan">
      <formula>0</formula>
    </cfRule>
  </conditionalFormatting>
  <conditionalFormatting sqref="B3:M14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B111"/>
  <sheetViews>
    <sheetView topLeftCell="A16" workbookViewId="0">
      <selection activeCell="AM18" sqref="AM18"/>
    </sheetView>
  </sheetViews>
  <sheetFormatPr defaultRowHeight="15" x14ac:dyDescent="0.25"/>
  <cols>
    <col min="1" max="1" width="5.85546875" customWidth="1"/>
    <col min="2" max="6" width="3.5703125" customWidth="1"/>
    <col min="7" max="7" width="3.42578125" customWidth="1"/>
    <col min="8" max="8" width="2.42578125" customWidth="1"/>
    <col min="9" max="10" width="3.5703125" customWidth="1"/>
    <col min="11" max="11" width="2.5703125" customWidth="1"/>
    <col min="12" max="12" width="3.5703125" customWidth="1"/>
    <col min="13" max="13" width="0.28515625" customWidth="1"/>
    <col min="14" max="14" width="4.28515625" customWidth="1"/>
    <col min="15" max="19" width="3.5703125" customWidth="1"/>
    <col min="20" max="20" width="2" customWidth="1"/>
    <col min="21" max="21" width="3.5703125" customWidth="1"/>
    <col min="22" max="22" width="2" customWidth="1"/>
    <col min="23" max="23" width="2.5703125" customWidth="1"/>
    <col min="24" max="24" width="3" customWidth="1"/>
    <col min="25" max="25" width="2.42578125" customWidth="1"/>
    <col min="26" max="27" width="4.28515625" customWidth="1"/>
    <col min="28" max="28" width="2.7109375" customWidth="1"/>
    <col min="29" max="49" width="3.5703125" customWidth="1"/>
  </cols>
  <sheetData>
    <row r="1" spans="1:28" ht="30.75" customHeight="1" x14ac:dyDescent="0.25">
      <c r="A1" s="263" t="s">
        <v>197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2" customHeight="1" x14ac:dyDescent="0.25">
      <c r="A2" s="252" t="s">
        <v>54</v>
      </c>
      <c r="B2" s="252"/>
      <c r="C2" s="252"/>
      <c r="D2" s="252"/>
      <c r="E2" s="200" t="s">
        <v>55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</row>
    <row r="3" spans="1:28" ht="12" customHeight="1" x14ac:dyDescent="0.25">
      <c r="A3" s="264" t="s">
        <v>56</v>
      </c>
      <c r="B3" s="264"/>
      <c r="C3" s="264"/>
      <c r="D3" s="264"/>
      <c r="E3" s="264"/>
      <c r="F3" s="264"/>
      <c r="G3" s="264"/>
      <c r="H3" s="264"/>
      <c r="I3" s="264"/>
      <c r="J3" s="260" t="s">
        <v>199</v>
      </c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</row>
    <row r="4" spans="1:28" ht="12" customHeight="1" x14ac:dyDescent="0.25">
      <c r="A4" s="252" t="s">
        <v>57</v>
      </c>
      <c r="B4" s="252"/>
      <c r="C4" s="260" t="s">
        <v>208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</row>
    <row r="5" spans="1:28" ht="12" customHeight="1" x14ac:dyDescent="0.25">
      <c r="A5" s="12" t="s">
        <v>58</v>
      </c>
      <c r="B5" s="13"/>
      <c r="C5" s="13"/>
      <c r="D5" s="260" t="s">
        <v>206</v>
      </c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52" t="s">
        <v>59</v>
      </c>
      <c r="Y5" s="252"/>
      <c r="Z5" s="261" t="s">
        <v>207</v>
      </c>
      <c r="AA5" s="261"/>
      <c r="AB5" s="261"/>
    </row>
    <row r="6" spans="1:28" ht="12" customHeight="1" x14ac:dyDescent="0.25">
      <c r="A6" s="14" t="s">
        <v>60</v>
      </c>
      <c r="B6" s="14"/>
      <c r="C6" s="14"/>
      <c r="D6" s="14"/>
      <c r="E6" s="14"/>
      <c r="F6" s="14"/>
      <c r="G6" s="260" t="s">
        <v>201</v>
      </c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</row>
    <row r="7" spans="1:28" ht="12" customHeight="1" x14ac:dyDescent="0.25">
      <c r="A7" s="252" t="s">
        <v>61</v>
      </c>
      <c r="B7" s="252"/>
      <c r="C7" s="262" t="s">
        <v>203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</row>
    <row r="8" spans="1:28" ht="39.75" customHeight="1" x14ac:dyDescent="0.25">
      <c r="A8" s="197" t="s">
        <v>62</v>
      </c>
      <c r="B8" s="197"/>
      <c r="C8" s="197"/>
      <c r="D8" s="197"/>
      <c r="E8" s="197"/>
      <c r="F8" s="198" t="s">
        <v>239</v>
      </c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</row>
    <row r="9" spans="1:28" ht="12" customHeight="1" x14ac:dyDescent="0.25">
      <c r="A9" s="252" t="s">
        <v>63</v>
      </c>
      <c r="B9" s="252"/>
      <c r="C9" s="252"/>
      <c r="D9" s="253">
        <v>2022</v>
      </c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</row>
    <row r="10" spans="1:28" ht="12" customHeight="1" x14ac:dyDescent="0.25">
      <c r="A10" s="199" t="s">
        <v>64</v>
      </c>
      <c r="B10" s="199"/>
      <c r="C10" s="199"/>
      <c r="D10" s="199"/>
      <c r="E10" s="199"/>
      <c r="F10" s="199"/>
      <c r="G10" s="199"/>
      <c r="H10" s="200" t="s">
        <v>65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</row>
    <row r="11" spans="1:28" ht="5.25" customHeight="1" x14ac:dyDescent="0.25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</row>
    <row r="12" spans="1:28" x14ac:dyDescent="0.25">
      <c r="A12" s="248" t="s">
        <v>66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 t="s">
        <v>67</v>
      </c>
      <c r="R12" s="248"/>
      <c r="S12" s="248"/>
      <c r="T12" s="248"/>
      <c r="U12" s="248" t="s">
        <v>68</v>
      </c>
      <c r="V12" s="248"/>
      <c r="W12" s="248"/>
      <c r="X12" s="248"/>
      <c r="Y12" s="248" t="s">
        <v>69</v>
      </c>
      <c r="Z12" s="248"/>
      <c r="AA12" s="248"/>
      <c r="AB12" s="248"/>
    </row>
    <row r="13" spans="1:28" ht="27" customHeight="1" x14ac:dyDescent="0.25">
      <c r="A13" s="257" t="s">
        <v>198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9"/>
      <c r="N13" s="254" t="s">
        <v>240</v>
      </c>
      <c r="O13" s="255"/>
      <c r="P13" s="256"/>
      <c r="Q13" s="240">
        <v>44734</v>
      </c>
      <c r="R13" s="241"/>
      <c r="S13" s="241"/>
      <c r="T13" s="241"/>
      <c r="U13" s="250" t="s">
        <v>237</v>
      </c>
      <c r="V13" s="251"/>
      <c r="W13" s="251"/>
      <c r="X13" s="251"/>
      <c r="Y13" s="173">
        <f>'Plano Aplicação'!N15</f>
        <v>56366.641199999991</v>
      </c>
      <c r="Z13" s="173"/>
      <c r="AA13" s="173"/>
      <c r="AB13" s="173"/>
    </row>
    <row r="14" spans="1:28" ht="29.25" customHeight="1" x14ac:dyDescent="0.25">
      <c r="A14" s="239" t="s">
        <v>70</v>
      </c>
      <c r="B14" s="239"/>
      <c r="C14" s="239"/>
      <c r="D14" s="239"/>
      <c r="E14" s="201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3"/>
      <c r="Q14" s="240"/>
      <c r="R14" s="241"/>
      <c r="S14" s="241"/>
      <c r="T14" s="241"/>
      <c r="U14" s="240"/>
      <c r="V14" s="241"/>
      <c r="W14" s="241"/>
      <c r="X14" s="241"/>
      <c r="Y14" s="242"/>
      <c r="Z14" s="242"/>
      <c r="AA14" s="242"/>
      <c r="AB14" s="242"/>
    </row>
    <row r="15" spans="1:28" x14ac:dyDescent="0.25">
      <c r="A15" s="243" t="s">
        <v>70</v>
      </c>
      <c r="B15" s="243"/>
      <c r="C15" s="243"/>
      <c r="D15" s="243"/>
      <c r="E15" s="245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7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</row>
    <row r="16" spans="1:28" ht="6.75" customHeight="1" x14ac:dyDescent="0.25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</row>
    <row r="17" spans="1:28" x14ac:dyDescent="0.25">
      <c r="A17" s="248" t="s">
        <v>71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</row>
    <row r="18" spans="1:28" ht="42" customHeight="1" x14ac:dyDescent="0.25">
      <c r="A18" s="237" t="s">
        <v>72</v>
      </c>
      <c r="B18" s="237"/>
      <c r="C18" s="237"/>
      <c r="D18" s="237"/>
      <c r="E18" s="237"/>
      <c r="F18" s="237"/>
      <c r="G18" s="237"/>
      <c r="H18" s="237" t="s">
        <v>73</v>
      </c>
      <c r="I18" s="237"/>
      <c r="J18" s="237"/>
      <c r="K18" s="237"/>
      <c r="L18" s="237"/>
      <c r="M18" s="238" t="s">
        <v>74</v>
      </c>
      <c r="N18" s="238"/>
      <c r="O18" s="238"/>
      <c r="P18" s="238"/>
      <c r="Q18" s="238"/>
      <c r="R18" s="237" t="s">
        <v>75</v>
      </c>
      <c r="S18" s="237"/>
      <c r="T18" s="237"/>
      <c r="U18" s="237"/>
      <c r="V18" s="237"/>
      <c r="W18" s="237"/>
      <c r="X18" s="237"/>
      <c r="Y18" s="237" t="s">
        <v>76</v>
      </c>
      <c r="Z18" s="237"/>
      <c r="AA18" s="237"/>
      <c r="AB18" s="237"/>
    </row>
    <row r="19" spans="1:28" x14ac:dyDescent="0.25">
      <c r="A19" s="186">
        <v>44752</v>
      </c>
      <c r="B19" s="186"/>
      <c r="C19" s="186"/>
      <c r="D19" s="186"/>
      <c r="E19" s="186"/>
      <c r="F19" s="186"/>
      <c r="G19" s="186"/>
      <c r="H19" s="236">
        <v>4697.22</v>
      </c>
      <c r="I19" s="187"/>
      <c r="J19" s="187"/>
      <c r="K19" s="187"/>
      <c r="L19" s="187"/>
      <c r="M19" s="186">
        <v>44757</v>
      </c>
      <c r="N19" s="186"/>
      <c r="O19" s="186"/>
      <c r="P19" s="186"/>
      <c r="Q19" s="186"/>
      <c r="R19" s="188" t="s">
        <v>209</v>
      </c>
      <c r="S19" s="188"/>
      <c r="T19" s="188"/>
      <c r="U19" s="188"/>
      <c r="V19" s="188"/>
      <c r="W19" s="188"/>
      <c r="X19" s="188"/>
      <c r="Y19" s="236">
        <v>4697.22</v>
      </c>
      <c r="Z19" s="187"/>
      <c r="AA19" s="187"/>
      <c r="AB19" s="187"/>
    </row>
    <row r="20" spans="1:28" x14ac:dyDescent="0.25">
      <c r="A20" s="186">
        <v>44783</v>
      </c>
      <c r="B20" s="186"/>
      <c r="C20" s="186"/>
      <c r="D20" s="186"/>
      <c r="E20" s="186"/>
      <c r="F20" s="186"/>
      <c r="G20" s="186"/>
      <c r="H20" s="236">
        <v>4697.22</v>
      </c>
      <c r="I20" s="187"/>
      <c r="J20" s="187"/>
      <c r="K20" s="187"/>
      <c r="L20" s="187"/>
      <c r="M20" s="186">
        <v>44776</v>
      </c>
      <c r="N20" s="186"/>
      <c r="O20" s="186"/>
      <c r="P20" s="186"/>
      <c r="Q20" s="186"/>
      <c r="R20" s="188" t="s">
        <v>209</v>
      </c>
      <c r="S20" s="188"/>
      <c r="T20" s="188"/>
      <c r="U20" s="188"/>
      <c r="V20" s="188"/>
      <c r="W20" s="188"/>
      <c r="X20" s="188"/>
      <c r="Y20" s="236">
        <v>4697.22</v>
      </c>
      <c r="Z20" s="187"/>
      <c r="AA20" s="187"/>
      <c r="AB20" s="187"/>
    </row>
    <row r="21" spans="1:28" x14ac:dyDescent="0.25">
      <c r="A21" s="186">
        <v>44814</v>
      </c>
      <c r="B21" s="186"/>
      <c r="C21" s="186"/>
      <c r="D21" s="186"/>
      <c r="E21" s="186"/>
      <c r="F21" s="186"/>
      <c r="G21" s="186"/>
      <c r="H21" s="236">
        <v>4697.22</v>
      </c>
      <c r="I21" s="187"/>
      <c r="J21" s="187"/>
      <c r="K21" s="187"/>
      <c r="L21" s="187"/>
      <c r="M21" s="186">
        <v>44809</v>
      </c>
      <c r="N21" s="186"/>
      <c r="O21" s="186"/>
      <c r="P21" s="186"/>
      <c r="Q21" s="186"/>
      <c r="R21" s="188" t="s">
        <v>209</v>
      </c>
      <c r="S21" s="188"/>
      <c r="T21" s="188"/>
      <c r="U21" s="188"/>
      <c r="V21" s="188"/>
      <c r="W21" s="188"/>
      <c r="X21" s="188"/>
      <c r="Y21" s="236">
        <v>4697.22</v>
      </c>
      <c r="Z21" s="187"/>
      <c r="AA21" s="187"/>
      <c r="AB21" s="187"/>
    </row>
    <row r="22" spans="1:28" x14ac:dyDescent="0.25">
      <c r="A22" s="186">
        <v>44844</v>
      </c>
      <c r="B22" s="186"/>
      <c r="C22" s="186"/>
      <c r="D22" s="186"/>
      <c r="E22" s="186"/>
      <c r="F22" s="186"/>
      <c r="G22" s="186"/>
      <c r="H22" s="236">
        <v>4697.22</v>
      </c>
      <c r="I22" s="187"/>
      <c r="J22" s="187"/>
      <c r="K22" s="187"/>
      <c r="L22" s="187"/>
      <c r="M22" s="186">
        <v>44841</v>
      </c>
      <c r="N22" s="186"/>
      <c r="O22" s="186"/>
      <c r="P22" s="186"/>
      <c r="Q22" s="186"/>
      <c r="R22" s="188" t="s">
        <v>209</v>
      </c>
      <c r="S22" s="188"/>
      <c r="T22" s="188"/>
      <c r="U22" s="188"/>
      <c r="V22" s="188"/>
      <c r="W22" s="188"/>
      <c r="X22" s="188"/>
      <c r="Y22" s="236">
        <v>4697.22</v>
      </c>
      <c r="Z22" s="187"/>
      <c r="AA22" s="187"/>
      <c r="AB22" s="187"/>
    </row>
    <row r="23" spans="1:28" x14ac:dyDescent="0.25">
      <c r="A23" s="186">
        <v>44875</v>
      </c>
      <c r="B23" s="186"/>
      <c r="C23" s="186"/>
      <c r="D23" s="186"/>
      <c r="E23" s="186"/>
      <c r="F23" s="186"/>
      <c r="G23" s="186"/>
      <c r="H23" s="236">
        <v>4697.22</v>
      </c>
      <c r="I23" s="187"/>
      <c r="J23" s="187"/>
      <c r="K23" s="187"/>
      <c r="L23" s="187"/>
      <c r="M23" s="186">
        <v>44872</v>
      </c>
      <c r="N23" s="186"/>
      <c r="O23" s="186"/>
      <c r="P23" s="186"/>
      <c r="Q23" s="186"/>
      <c r="R23" s="188" t="s">
        <v>209</v>
      </c>
      <c r="S23" s="188"/>
      <c r="T23" s="188"/>
      <c r="U23" s="188"/>
      <c r="V23" s="188"/>
      <c r="W23" s="188"/>
      <c r="X23" s="188"/>
      <c r="Y23" s="236">
        <v>4697.22</v>
      </c>
      <c r="Z23" s="187"/>
      <c r="AA23" s="187"/>
      <c r="AB23" s="187"/>
    </row>
    <row r="24" spans="1:28" x14ac:dyDescent="0.25">
      <c r="A24" s="186">
        <v>44905</v>
      </c>
      <c r="B24" s="186"/>
      <c r="C24" s="186"/>
      <c r="D24" s="186"/>
      <c r="E24" s="186"/>
      <c r="F24" s="186"/>
      <c r="G24" s="186"/>
      <c r="H24" s="236">
        <v>4697.22</v>
      </c>
      <c r="I24" s="187"/>
      <c r="J24" s="187"/>
      <c r="K24" s="187"/>
      <c r="L24" s="187"/>
      <c r="M24" s="186">
        <v>44902</v>
      </c>
      <c r="N24" s="186"/>
      <c r="O24" s="186"/>
      <c r="P24" s="186"/>
      <c r="Q24" s="186"/>
      <c r="R24" s="188" t="s">
        <v>209</v>
      </c>
      <c r="S24" s="188"/>
      <c r="T24" s="188"/>
      <c r="U24" s="188"/>
      <c r="V24" s="188"/>
      <c r="W24" s="188"/>
      <c r="X24" s="188"/>
      <c r="Y24" s="236">
        <v>4697.22</v>
      </c>
      <c r="Z24" s="187"/>
      <c r="AA24" s="187"/>
      <c r="AB24" s="187"/>
    </row>
    <row r="25" spans="1:28" x14ac:dyDescent="0.25">
      <c r="A25" s="186"/>
      <c r="B25" s="186"/>
      <c r="C25" s="186"/>
      <c r="D25" s="186"/>
      <c r="E25" s="186"/>
      <c r="F25" s="186"/>
      <c r="G25" s="186"/>
      <c r="H25" s="187"/>
      <c r="I25" s="187"/>
      <c r="J25" s="187"/>
      <c r="K25" s="187"/>
      <c r="L25" s="187"/>
      <c r="M25" s="186"/>
      <c r="N25" s="186"/>
      <c r="O25" s="186"/>
      <c r="P25" s="186"/>
      <c r="Q25" s="186"/>
      <c r="R25" s="188"/>
      <c r="S25" s="188"/>
      <c r="T25" s="188"/>
      <c r="U25" s="188"/>
      <c r="V25" s="188"/>
      <c r="W25" s="188"/>
      <c r="X25" s="188"/>
      <c r="Y25" s="187"/>
      <c r="Z25" s="187"/>
      <c r="AA25" s="187"/>
      <c r="AB25" s="187"/>
    </row>
    <row r="26" spans="1:28" x14ac:dyDescent="0.25">
      <c r="A26" s="186"/>
      <c r="B26" s="186"/>
      <c r="C26" s="186"/>
      <c r="D26" s="186"/>
      <c r="E26" s="186"/>
      <c r="F26" s="186"/>
      <c r="G26" s="186"/>
      <c r="H26" s="187"/>
      <c r="I26" s="187"/>
      <c r="J26" s="187"/>
      <c r="K26" s="187"/>
      <c r="L26" s="187"/>
      <c r="M26" s="186"/>
      <c r="N26" s="186"/>
      <c r="O26" s="186"/>
      <c r="P26" s="186"/>
      <c r="Q26" s="186"/>
      <c r="R26" s="188"/>
      <c r="S26" s="188"/>
      <c r="T26" s="188"/>
      <c r="U26" s="188"/>
      <c r="V26" s="188"/>
      <c r="W26" s="188"/>
      <c r="X26" s="188"/>
      <c r="Y26" s="187"/>
      <c r="Z26" s="187"/>
      <c r="AA26" s="187"/>
      <c r="AB26" s="187"/>
    </row>
    <row r="27" spans="1:28" x14ac:dyDescent="0.25">
      <c r="A27" s="186"/>
      <c r="B27" s="186"/>
      <c r="C27" s="186"/>
      <c r="D27" s="186"/>
      <c r="E27" s="186"/>
      <c r="F27" s="186"/>
      <c r="G27" s="186"/>
      <c r="H27" s="187"/>
      <c r="I27" s="187"/>
      <c r="J27" s="187"/>
      <c r="K27" s="187"/>
      <c r="L27" s="187"/>
      <c r="M27" s="186"/>
      <c r="N27" s="186"/>
      <c r="O27" s="186"/>
      <c r="P27" s="186"/>
      <c r="Q27" s="186"/>
      <c r="R27" s="188"/>
      <c r="S27" s="188"/>
      <c r="T27" s="188"/>
      <c r="U27" s="188"/>
      <c r="V27" s="188"/>
      <c r="W27" s="188"/>
      <c r="X27" s="188"/>
      <c r="Y27" s="187"/>
      <c r="Z27" s="187"/>
      <c r="AA27" s="187"/>
      <c r="AB27" s="187"/>
    </row>
    <row r="28" spans="1:28" x14ac:dyDescent="0.25">
      <c r="A28" s="186"/>
      <c r="B28" s="186"/>
      <c r="C28" s="186"/>
      <c r="D28" s="186"/>
      <c r="E28" s="186"/>
      <c r="F28" s="186"/>
      <c r="G28" s="186"/>
      <c r="H28" s="187"/>
      <c r="I28" s="187"/>
      <c r="J28" s="187"/>
      <c r="K28" s="187"/>
      <c r="L28" s="187"/>
      <c r="M28" s="186"/>
      <c r="N28" s="186"/>
      <c r="O28" s="186"/>
      <c r="P28" s="186"/>
      <c r="Q28" s="186"/>
      <c r="R28" s="188"/>
      <c r="S28" s="188"/>
      <c r="T28" s="188"/>
      <c r="U28" s="188"/>
      <c r="V28" s="188"/>
      <c r="W28" s="188"/>
      <c r="X28" s="188"/>
      <c r="Y28" s="187"/>
      <c r="Z28" s="187"/>
      <c r="AA28" s="187"/>
      <c r="AB28" s="187"/>
    </row>
    <row r="29" spans="1:28" x14ac:dyDescent="0.25">
      <c r="A29" s="186"/>
      <c r="B29" s="186"/>
      <c r="C29" s="186"/>
      <c r="D29" s="186"/>
      <c r="E29" s="186"/>
      <c r="F29" s="186"/>
      <c r="G29" s="186"/>
      <c r="H29" s="187"/>
      <c r="I29" s="187"/>
      <c r="J29" s="187"/>
      <c r="K29" s="187"/>
      <c r="L29" s="187"/>
      <c r="M29" s="186"/>
      <c r="N29" s="186"/>
      <c r="O29" s="186"/>
      <c r="P29" s="186"/>
      <c r="Q29" s="186"/>
      <c r="R29" s="188"/>
      <c r="S29" s="188"/>
      <c r="T29" s="188"/>
      <c r="U29" s="188"/>
      <c r="V29" s="188"/>
      <c r="W29" s="188"/>
      <c r="X29" s="188"/>
      <c r="Y29" s="187"/>
      <c r="Z29" s="187"/>
      <c r="AA29" s="187"/>
      <c r="AB29" s="187"/>
    </row>
    <row r="30" spans="1:28" x14ac:dyDescent="0.25">
      <c r="A30" s="186"/>
      <c r="B30" s="186"/>
      <c r="C30" s="186"/>
      <c r="D30" s="186"/>
      <c r="E30" s="186"/>
      <c r="F30" s="186"/>
      <c r="G30" s="186"/>
      <c r="H30" s="187"/>
      <c r="I30" s="187"/>
      <c r="J30" s="187"/>
      <c r="K30" s="187"/>
      <c r="L30" s="187"/>
      <c r="M30" s="186"/>
      <c r="N30" s="186"/>
      <c r="O30" s="186"/>
      <c r="P30" s="186"/>
      <c r="Q30" s="186"/>
      <c r="R30" s="188"/>
      <c r="S30" s="188"/>
      <c r="T30" s="188"/>
      <c r="U30" s="188"/>
      <c r="V30" s="188"/>
      <c r="W30" s="188"/>
      <c r="X30" s="188"/>
      <c r="Y30" s="187"/>
      <c r="Z30" s="187"/>
      <c r="AA30" s="187"/>
      <c r="AB30" s="187"/>
    </row>
    <row r="31" spans="1:28" hidden="1" x14ac:dyDescent="0.25">
      <c r="A31" s="186"/>
      <c r="B31" s="186"/>
      <c r="C31" s="186"/>
      <c r="D31" s="186"/>
      <c r="E31" s="186"/>
      <c r="F31" s="186"/>
      <c r="G31" s="186"/>
      <c r="H31" s="187"/>
      <c r="I31" s="187"/>
      <c r="J31" s="187"/>
      <c r="K31" s="187"/>
      <c r="L31" s="187"/>
      <c r="M31" s="186"/>
      <c r="N31" s="186"/>
      <c r="O31" s="186"/>
      <c r="P31" s="186"/>
      <c r="Q31" s="186"/>
      <c r="R31" s="188"/>
      <c r="S31" s="188"/>
      <c r="T31" s="188"/>
      <c r="U31" s="188"/>
      <c r="V31" s="188"/>
      <c r="W31" s="188"/>
      <c r="X31" s="188"/>
      <c r="Y31" s="187"/>
      <c r="Z31" s="187"/>
      <c r="AA31" s="187"/>
      <c r="AB31" s="187"/>
    </row>
    <row r="32" spans="1:28" hidden="1" x14ac:dyDescent="0.25">
      <c r="A32" s="186"/>
      <c r="B32" s="186"/>
      <c r="C32" s="186"/>
      <c r="D32" s="186"/>
      <c r="E32" s="186"/>
      <c r="F32" s="186"/>
      <c r="G32" s="186"/>
      <c r="H32" s="187"/>
      <c r="I32" s="187"/>
      <c r="J32" s="187"/>
      <c r="K32" s="187"/>
      <c r="L32" s="187"/>
      <c r="M32" s="186"/>
      <c r="N32" s="186"/>
      <c r="O32" s="186"/>
      <c r="P32" s="186"/>
      <c r="Q32" s="186"/>
      <c r="R32" s="188"/>
      <c r="S32" s="188"/>
      <c r="T32" s="188"/>
      <c r="U32" s="188"/>
      <c r="V32" s="188"/>
      <c r="W32" s="188"/>
      <c r="X32" s="188"/>
      <c r="Y32" s="187"/>
      <c r="Z32" s="187"/>
      <c r="AA32" s="187"/>
      <c r="AB32" s="187"/>
    </row>
    <row r="33" spans="1:28" hidden="1" x14ac:dyDescent="0.25">
      <c r="A33" s="186"/>
      <c r="B33" s="186"/>
      <c r="C33" s="186"/>
      <c r="D33" s="186"/>
      <c r="E33" s="186"/>
      <c r="F33" s="186"/>
      <c r="G33" s="186"/>
      <c r="H33" s="187"/>
      <c r="I33" s="187"/>
      <c r="J33" s="187"/>
      <c r="K33" s="187"/>
      <c r="L33" s="187"/>
      <c r="M33" s="186"/>
      <c r="N33" s="186"/>
      <c r="O33" s="186"/>
      <c r="P33" s="186"/>
      <c r="Q33" s="186"/>
      <c r="R33" s="188"/>
      <c r="S33" s="188"/>
      <c r="T33" s="188"/>
      <c r="U33" s="188"/>
      <c r="V33" s="188"/>
      <c r="W33" s="188"/>
      <c r="X33" s="188"/>
      <c r="Y33" s="187"/>
      <c r="Z33" s="187"/>
      <c r="AA33" s="187"/>
      <c r="AB33" s="187"/>
    </row>
    <row r="34" spans="1:28" x14ac:dyDescent="0.25">
      <c r="A34" s="233" t="s">
        <v>77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  <c r="Y34" s="230">
        <f>RELATÓRIO!E20</f>
        <v>0</v>
      </c>
      <c r="Z34" s="230"/>
      <c r="AA34" s="230"/>
      <c r="AB34" s="230"/>
    </row>
    <row r="35" spans="1:28" x14ac:dyDescent="0.25">
      <c r="A35" s="225" t="s">
        <v>78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7"/>
      <c r="Y35" s="228">
        <f>SUM(Y19:AB33)</f>
        <v>28183.320000000003</v>
      </c>
      <c r="Z35" s="228"/>
      <c r="AA35" s="228"/>
      <c r="AB35" s="228"/>
    </row>
    <row r="36" spans="1:28" x14ac:dyDescent="0.25">
      <c r="A36" s="225" t="s">
        <v>79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7"/>
      <c r="Y36" s="230">
        <f>IF(YEAR(RELATÓRIO!E3)='ANEXO 10-2022'!D9,RELATÓRIO!E22,0)+IF(YEAR(RELATÓRIO!I3)='ANEXO 10-2022'!D9,RELATÓRIO!I20,0)+IF(YEAR(RELATÓRIO!N3)='ANEXO 10-2022'!D9,RELATÓRIO!N20,0)+IF(YEAR(RELATÓRIO!S3)='ANEXO 10-2022'!D9,RELATÓRIO!S20,0)+IF(YEAR(RELATÓRIO!X3)='ANEXO 10-2022'!D9,RELATÓRIO!X20,0)+IF(YEAR(RELATÓRIO!AC3)='ANEXO 10-2022'!D9,RELATÓRIO!AC20,0)+IF(YEAR(RELATÓRIO!AH3)='ANEXO 10-2022'!D9,RELATÓRIO!AH20,0)+IF(YEAR(RELATÓRIO!AM3)='ANEXO 10-2022'!D9,RELATÓRIO!AM20,0)+IF(YEAR(RELATÓRIO!AR3)='ANEXO 10-2022'!D9,RELATÓRIO!AR20,0)+IF(YEAR(RELATÓRIO!AW3)='ANEXO 10-2022'!D9,RELATÓRIO!AW20,0)+IF(YEAR(RELATÓRIO!BB3)='ANEXO 10-2022'!D9,RELATÓRIO!BB20,0)+IF(YEAR(RELATÓRIO!BG3)='ANEXO 10-2022'!D9,RELATÓRIO!BG20,0)</f>
        <v>4.0199999999999996</v>
      </c>
      <c r="Z36" s="230"/>
      <c r="AA36" s="230"/>
      <c r="AB36" s="230"/>
    </row>
    <row r="37" spans="1:28" x14ac:dyDescent="0.25">
      <c r="A37" s="225" t="s">
        <v>80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7"/>
      <c r="Y37" s="187">
        <v>0</v>
      </c>
      <c r="Z37" s="187"/>
      <c r="AA37" s="187"/>
      <c r="AB37" s="187"/>
    </row>
    <row r="38" spans="1:28" x14ac:dyDescent="0.25">
      <c r="A38" s="225" t="s">
        <v>81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7"/>
      <c r="Y38" s="228">
        <f>SUM(Y34:AB37)</f>
        <v>28187.340000000004</v>
      </c>
      <c r="Z38" s="228"/>
      <c r="AA38" s="228"/>
      <c r="AB38" s="228"/>
    </row>
    <row r="39" spans="1:28" ht="7.5" customHeight="1" x14ac:dyDescent="0.25">
      <c r="A39" s="229"/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</row>
    <row r="40" spans="1:28" x14ac:dyDescent="0.25">
      <c r="A40" s="225" t="s">
        <v>82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7"/>
      <c r="Y40" s="230">
        <f>U69</f>
        <v>2501.5</v>
      </c>
      <c r="Z40" s="230"/>
      <c r="AA40" s="230"/>
      <c r="AB40" s="230"/>
    </row>
    <row r="41" spans="1:28" x14ac:dyDescent="0.25">
      <c r="A41" s="225" t="s">
        <v>83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7"/>
      <c r="Y41" s="231">
        <f>SUM(Y38:AB40)</f>
        <v>30688.840000000004</v>
      </c>
      <c r="Z41" s="232"/>
      <c r="AA41" s="232"/>
      <c r="AB41" s="232"/>
    </row>
    <row r="42" spans="1:28" ht="9" customHeight="1" x14ac:dyDescent="0.25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</row>
    <row r="43" spans="1:28" ht="12" customHeight="1" x14ac:dyDescent="0.25">
      <c r="A43" s="193" t="s">
        <v>84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</row>
    <row r="44" spans="1:28" ht="12" customHeight="1" x14ac:dyDescent="0.25">
      <c r="A44" s="193" t="s">
        <v>85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</row>
    <row r="45" spans="1:28" ht="12" customHeight="1" x14ac:dyDescent="0.25">
      <c r="A45" s="193" t="s">
        <v>86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</row>
    <row r="46" spans="1:28" ht="15" customHeight="1" x14ac:dyDescent="0.25">
      <c r="A46" s="197" t="s">
        <v>193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223" t="str">
        <f>J3</f>
        <v>Associação Assistencial Dona Nair Manoelina de Oliveira</v>
      </c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</row>
    <row r="47" spans="1:28" ht="15" customHeight="1" x14ac:dyDescent="0.25">
      <c r="A47" s="197" t="s">
        <v>124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224">
        <f>D9</f>
        <v>2022</v>
      </c>
      <c r="X47" s="224"/>
      <c r="Y47" s="197" t="s">
        <v>122</v>
      </c>
      <c r="Z47" s="197"/>
      <c r="AA47" s="197"/>
      <c r="AB47" s="197"/>
    </row>
    <row r="48" spans="1:28" ht="15" customHeight="1" x14ac:dyDescent="0.25">
      <c r="A48" s="197" t="s">
        <v>123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</row>
    <row r="49" spans="1:28" ht="3" customHeight="1" x14ac:dyDescent="0.25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</row>
    <row r="50" spans="1:28" x14ac:dyDescent="0.25">
      <c r="A50" s="213" t="s">
        <v>87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5"/>
    </row>
    <row r="51" spans="1:28" x14ac:dyDescent="0.25">
      <c r="A51" s="216" t="s">
        <v>88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8"/>
    </row>
    <row r="52" spans="1:28" ht="70.5" customHeight="1" x14ac:dyDescent="0.25">
      <c r="A52" s="177" t="s">
        <v>89</v>
      </c>
      <c r="B52" s="177"/>
      <c r="C52" s="177"/>
      <c r="D52" s="177"/>
      <c r="E52" s="177"/>
      <c r="F52" s="177"/>
      <c r="G52" s="177"/>
      <c r="H52" s="177" t="s">
        <v>90</v>
      </c>
      <c r="I52" s="177"/>
      <c r="J52" s="177"/>
      <c r="K52" s="177"/>
      <c r="L52" s="177" t="s">
        <v>91</v>
      </c>
      <c r="M52" s="177"/>
      <c r="N52" s="177"/>
      <c r="O52" s="177"/>
      <c r="P52" s="177"/>
      <c r="Q52" s="177" t="s">
        <v>92</v>
      </c>
      <c r="R52" s="177"/>
      <c r="S52" s="177"/>
      <c r="T52" s="177"/>
      <c r="U52" s="177" t="s">
        <v>93</v>
      </c>
      <c r="V52" s="177"/>
      <c r="W52" s="177"/>
      <c r="X52" s="177"/>
      <c r="Y52" s="177" t="s">
        <v>94</v>
      </c>
      <c r="Z52" s="177"/>
      <c r="AA52" s="177"/>
      <c r="AB52" s="177"/>
    </row>
    <row r="53" spans="1:28" x14ac:dyDescent="0.25">
      <c r="A53" s="221" t="s">
        <v>95</v>
      </c>
      <c r="B53" s="221"/>
      <c r="C53" s="221"/>
      <c r="D53" s="221"/>
      <c r="E53" s="221"/>
      <c r="F53" s="221"/>
      <c r="G53" s="221"/>
      <c r="H53" s="170">
        <f>Dados!AQ2</f>
        <v>2501.5</v>
      </c>
      <c r="I53" s="171"/>
      <c r="J53" s="171"/>
      <c r="K53" s="172"/>
      <c r="L53" s="173">
        <f>Dados!AU2</f>
        <v>0</v>
      </c>
      <c r="M53" s="173"/>
      <c r="N53" s="173"/>
      <c r="O53" s="173"/>
      <c r="P53" s="173"/>
      <c r="Q53" s="173">
        <f>Dados!AZ2</f>
        <v>2501.5</v>
      </c>
      <c r="R53" s="173"/>
      <c r="S53" s="173"/>
      <c r="T53" s="173"/>
      <c r="U53" s="173">
        <f>Dados!BD2</f>
        <v>2501.5</v>
      </c>
      <c r="V53" s="173"/>
      <c r="W53" s="173"/>
      <c r="X53" s="173"/>
      <c r="Y53" s="173">
        <f>Dados!BH2</f>
        <v>0</v>
      </c>
      <c r="Z53" s="173"/>
      <c r="AA53" s="173"/>
      <c r="AB53" s="173"/>
    </row>
    <row r="54" spans="1:28" x14ac:dyDescent="0.25">
      <c r="A54" s="221" t="s">
        <v>96</v>
      </c>
      <c r="B54" s="221"/>
      <c r="C54" s="221"/>
      <c r="D54" s="221"/>
      <c r="E54" s="221"/>
      <c r="F54" s="221"/>
      <c r="G54" s="221"/>
      <c r="H54" s="170">
        <f>Dados!AQ3</f>
        <v>0</v>
      </c>
      <c r="I54" s="171"/>
      <c r="J54" s="171"/>
      <c r="K54" s="172"/>
      <c r="L54" s="173">
        <f>Dados!AU3</f>
        <v>0</v>
      </c>
      <c r="M54" s="173"/>
      <c r="N54" s="173"/>
      <c r="O54" s="173"/>
      <c r="P54" s="173"/>
      <c r="Q54" s="173">
        <f>Dados!AZ3</f>
        <v>0</v>
      </c>
      <c r="R54" s="173"/>
      <c r="S54" s="173"/>
      <c r="T54" s="173"/>
      <c r="U54" s="173">
        <f>Dados!BD3</f>
        <v>0</v>
      </c>
      <c r="V54" s="173"/>
      <c r="W54" s="173"/>
      <c r="X54" s="173"/>
      <c r="Y54" s="173">
        <f>Dados!BH3</f>
        <v>0</v>
      </c>
      <c r="Z54" s="173"/>
      <c r="AA54" s="173"/>
      <c r="AB54" s="173"/>
    </row>
    <row r="55" spans="1:28" x14ac:dyDescent="0.25">
      <c r="A55" s="220" t="s">
        <v>97</v>
      </c>
      <c r="B55" s="220"/>
      <c r="C55" s="220"/>
      <c r="D55" s="220"/>
      <c r="E55" s="220"/>
      <c r="F55" s="220"/>
      <c r="G55" s="220"/>
      <c r="H55" s="170">
        <f>Dados!AQ4</f>
        <v>0</v>
      </c>
      <c r="I55" s="171"/>
      <c r="J55" s="171"/>
      <c r="K55" s="172"/>
      <c r="L55" s="173">
        <f>Dados!AU4</f>
        <v>0</v>
      </c>
      <c r="M55" s="173"/>
      <c r="N55" s="173"/>
      <c r="O55" s="173"/>
      <c r="P55" s="173"/>
      <c r="Q55" s="173">
        <f>Dados!AZ4</f>
        <v>0</v>
      </c>
      <c r="R55" s="173"/>
      <c r="S55" s="173"/>
      <c r="T55" s="173"/>
      <c r="U55" s="173">
        <f>Dados!BD4</f>
        <v>0</v>
      </c>
      <c r="V55" s="173"/>
      <c r="W55" s="173"/>
      <c r="X55" s="173"/>
      <c r="Y55" s="173">
        <f>Dados!BH4</f>
        <v>0</v>
      </c>
      <c r="Z55" s="173"/>
      <c r="AA55" s="173"/>
      <c r="AB55" s="173"/>
    </row>
    <row r="56" spans="1:28" x14ac:dyDescent="0.25">
      <c r="A56" s="221" t="s">
        <v>98</v>
      </c>
      <c r="B56" s="221"/>
      <c r="C56" s="221"/>
      <c r="D56" s="221"/>
      <c r="E56" s="221"/>
      <c r="F56" s="221"/>
      <c r="G56" s="221"/>
      <c r="H56" s="170">
        <f>Dados!AQ5</f>
        <v>0</v>
      </c>
      <c r="I56" s="171"/>
      <c r="J56" s="171"/>
      <c r="K56" s="172"/>
      <c r="L56" s="173">
        <f>Dados!AU5</f>
        <v>0</v>
      </c>
      <c r="M56" s="173"/>
      <c r="N56" s="173"/>
      <c r="O56" s="173"/>
      <c r="P56" s="173"/>
      <c r="Q56" s="173">
        <f>Dados!AZ5</f>
        <v>0</v>
      </c>
      <c r="R56" s="173"/>
      <c r="S56" s="173"/>
      <c r="T56" s="173"/>
      <c r="U56" s="173">
        <f>Dados!BD5</f>
        <v>0</v>
      </c>
      <c r="V56" s="173"/>
      <c r="W56" s="173"/>
      <c r="X56" s="173"/>
      <c r="Y56" s="173">
        <f>Dados!BH5</f>
        <v>0</v>
      </c>
      <c r="Z56" s="173"/>
      <c r="AA56" s="173"/>
      <c r="AB56" s="173"/>
    </row>
    <row r="57" spans="1:28" x14ac:dyDescent="0.25">
      <c r="A57" s="220" t="s">
        <v>21</v>
      </c>
      <c r="B57" s="220"/>
      <c r="C57" s="220"/>
      <c r="D57" s="220"/>
      <c r="E57" s="220"/>
      <c r="F57" s="220"/>
      <c r="G57" s="220"/>
      <c r="H57" s="170">
        <f>Dados!AQ6</f>
        <v>0</v>
      </c>
      <c r="I57" s="171"/>
      <c r="J57" s="171"/>
      <c r="K57" s="172"/>
      <c r="L57" s="173">
        <f>Dados!AU6</f>
        <v>0</v>
      </c>
      <c r="M57" s="173"/>
      <c r="N57" s="173"/>
      <c r="O57" s="173"/>
      <c r="P57" s="173"/>
      <c r="Q57" s="173">
        <f>Dados!AZ6</f>
        <v>0</v>
      </c>
      <c r="R57" s="173"/>
      <c r="S57" s="173"/>
      <c r="T57" s="173"/>
      <c r="U57" s="173">
        <f>Dados!BD6</f>
        <v>0</v>
      </c>
      <c r="V57" s="173"/>
      <c r="W57" s="173"/>
      <c r="X57" s="173"/>
      <c r="Y57" s="173">
        <f>Dados!BH6</f>
        <v>0</v>
      </c>
      <c r="Z57" s="173"/>
      <c r="AA57" s="173"/>
      <c r="AB57" s="173"/>
    </row>
    <row r="58" spans="1:28" x14ac:dyDescent="0.25">
      <c r="A58" s="221" t="s">
        <v>22</v>
      </c>
      <c r="B58" s="221"/>
      <c r="C58" s="221"/>
      <c r="D58" s="221"/>
      <c r="E58" s="221"/>
      <c r="F58" s="221"/>
      <c r="G58" s="221"/>
      <c r="H58" s="170">
        <f>Dados!AQ7</f>
        <v>0</v>
      </c>
      <c r="I58" s="171"/>
      <c r="J58" s="171"/>
      <c r="K58" s="172"/>
      <c r="L58" s="173">
        <f>Dados!AU7</f>
        <v>0</v>
      </c>
      <c r="M58" s="173"/>
      <c r="N58" s="173"/>
      <c r="O58" s="173"/>
      <c r="P58" s="173"/>
      <c r="Q58" s="173">
        <f>Dados!AZ7</f>
        <v>0</v>
      </c>
      <c r="R58" s="173"/>
      <c r="S58" s="173"/>
      <c r="T58" s="173"/>
      <c r="U58" s="173">
        <f>Dados!BD7</f>
        <v>0</v>
      </c>
      <c r="V58" s="173"/>
      <c r="W58" s="173"/>
      <c r="X58" s="173"/>
      <c r="Y58" s="173">
        <f>Dados!BH7</f>
        <v>0</v>
      </c>
      <c r="Z58" s="173"/>
      <c r="AA58" s="173"/>
      <c r="AB58" s="173"/>
    </row>
    <row r="59" spans="1:28" x14ac:dyDescent="0.25">
      <c r="A59" s="220" t="s">
        <v>99</v>
      </c>
      <c r="B59" s="220"/>
      <c r="C59" s="220"/>
      <c r="D59" s="220"/>
      <c r="E59" s="220"/>
      <c r="F59" s="220"/>
      <c r="G59" s="220"/>
      <c r="H59" s="170">
        <f>Dados!AQ8</f>
        <v>0</v>
      </c>
      <c r="I59" s="171"/>
      <c r="J59" s="171"/>
      <c r="K59" s="172"/>
      <c r="L59" s="173">
        <f>Dados!AU8</f>
        <v>0</v>
      </c>
      <c r="M59" s="173"/>
      <c r="N59" s="173"/>
      <c r="O59" s="173"/>
      <c r="P59" s="173"/>
      <c r="Q59" s="173">
        <f>Dados!AZ8</f>
        <v>0</v>
      </c>
      <c r="R59" s="173"/>
      <c r="S59" s="173"/>
      <c r="T59" s="173"/>
      <c r="U59" s="173">
        <f>Dados!BD8</f>
        <v>0</v>
      </c>
      <c r="V59" s="173"/>
      <c r="W59" s="173"/>
      <c r="X59" s="173"/>
      <c r="Y59" s="173">
        <f>Dados!BH8</f>
        <v>0</v>
      </c>
      <c r="Z59" s="173"/>
      <c r="AA59" s="173"/>
      <c r="AB59" s="173"/>
    </row>
    <row r="60" spans="1:28" x14ac:dyDescent="0.25">
      <c r="A60" s="221" t="s">
        <v>23</v>
      </c>
      <c r="B60" s="221"/>
      <c r="C60" s="221"/>
      <c r="D60" s="221"/>
      <c r="E60" s="221"/>
      <c r="F60" s="221"/>
      <c r="G60" s="221"/>
      <c r="H60" s="170">
        <f>Dados!AQ9</f>
        <v>0</v>
      </c>
      <c r="I60" s="171"/>
      <c r="J60" s="171"/>
      <c r="K60" s="172"/>
      <c r="L60" s="173">
        <f>Dados!AU9</f>
        <v>0</v>
      </c>
      <c r="M60" s="173"/>
      <c r="N60" s="173"/>
      <c r="O60" s="173"/>
      <c r="P60" s="173"/>
      <c r="Q60" s="173">
        <f>Dados!AZ9</f>
        <v>0</v>
      </c>
      <c r="R60" s="173"/>
      <c r="S60" s="173"/>
      <c r="T60" s="173"/>
      <c r="U60" s="173">
        <f>Dados!BD9</f>
        <v>0</v>
      </c>
      <c r="V60" s="173"/>
      <c r="W60" s="173"/>
      <c r="X60" s="173"/>
      <c r="Y60" s="173">
        <f>Dados!BH9</f>
        <v>0</v>
      </c>
      <c r="Z60" s="173"/>
      <c r="AA60" s="173"/>
      <c r="AB60" s="173"/>
    </row>
    <row r="61" spans="1:28" x14ac:dyDescent="0.25">
      <c r="A61" s="221" t="s">
        <v>24</v>
      </c>
      <c r="B61" s="221"/>
      <c r="C61" s="221"/>
      <c r="D61" s="221"/>
      <c r="E61" s="221"/>
      <c r="F61" s="221"/>
      <c r="G61" s="221"/>
      <c r="H61" s="170">
        <f>Dados!AQ10</f>
        <v>0</v>
      </c>
      <c r="I61" s="171"/>
      <c r="J61" s="171"/>
      <c r="K61" s="172"/>
      <c r="L61" s="173">
        <f>Dados!AU10</f>
        <v>0</v>
      </c>
      <c r="M61" s="173"/>
      <c r="N61" s="173"/>
      <c r="O61" s="173"/>
      <c r="P61" s="173"/>
      <c r="Q61" s="173">
        <f>Dados!AZ10</f>
        <v>0</v>
      </c>
      <c r="R61" s="173"/>
      <c r="S61" s="173"/>
      <c r="T61" s="173"/>
      <c r="U61" s="173">
        <f>Dados!BD10</f>
        <v>0</v>
      </c>
      <c r="V61" s="173"/>
      <c r="W61" s="173"/>
      <c r="X61" s="173"/>
      <c r="Y61" s="173">
        <f>Dados!BH10</f>
        <v>0</v>
      </c>
      <c r="Z61" s="173"/>
      <c r="AA61" s="173"/>
      <c r="AB61" s="173"/>
    </row>
    <row r="62" spans="1:28" x14ac:dyDescent="0.25">
      <c r="A62" s="221" t="s">
        <v>25</v>
      </c>
      <c r="B62" s="221"/>
      <c r="C62" s="221"/>
      <c r="D62" s="221"/>
      <c r="E62" s="221"/>
      <c r="F62" s="221"/>
      <c r="G62" s="221"/>
      <c r="H62" s="170">
        <f>Dados!AQ11</f>
        <v>0</v>
      </c>
      <c r="I62" s="171"/>
      <c r="J62" s="171"/>
      <c r="K62" s="172"/>
      <c r="L62" s="173">
        <f>Dados!AU11</f>
        <v>0</v>
      </c>
      <c r="M62" s="173"/>
      <c r="N62" s="173"/>
      <c r="O62" s="173"/>
      <c r="P62" s="173"/>
      <c r="Q62" s="173">
        <f>Dados!AZ11</f>
        <v>0</v>
      </c>
      <c r="R62" s="173"/>
      <c r="S62" s="173"/>
      <c r="T62" s="173"/>
      <c r="U62" s="173">
        <f>Dados!BD11</f>
        <v>0</v>
      </c>
      <c r="V62" s="173"/>
      <c r="W62" s="173"/>
      <c r="X62" s="173"/>
      <c r="Y62" s="173">
        <f>Dados!BH11</f>
        <v>0</v>
      </c>
      <c r="Z62" s="173"/>
      <c r="AA62" s="173"/>
      <c r="AB62" s="173"/>
    </row>
    <row r="63" spans="1:28" x14ac:dyDescent="0.25">
      <c r="A63" s="221" t="s">
        <v>100</v>
      </c>
      <c r="B63" s="221"/>
      <c r="C63" s="221"/>
      <c r="D63" s="221"/>
      <c r="E63" s="221"/>
      <c r="F63" s="221"/>
      <c r="G63" s="221"/>
      <c r="H63" s="170">
        <f>Dados!AQ12</f>
        <v>0</v>
      </c>
      <c r="I63" s="171"/>
      <c r="J63" s="171"/>
      <c r="K63" s="172"/>
      <c r="L63" s="173">
        <f>Dados!AU12</f>
        <v>0</v>
      </c>
      <c r="M63" s="173"/>
      <c r="N63" s="173"/>
      <c r="O63" s="173"/>
      <c r="P63" s="173"/>
      <c r="Q63" s="173">
        <f>Dados!AZ12</f>
        <v>0</v>
      </c>
      <c r="R63" s="173"/>
      <c r="S63" s="173"/>
      <c r="T63" s="173"/>
      <c r="U63" s="173">
        <f>Dados!BD12</f>
        <v>0</v>
      </c>
      <c r="V63" s="173"/>
      <c r="W63" s="173"/>
      <c r="X63" s="173"/>
      <c r="Y63" s="173">
        <f>Dados!BH12</f>
        <v>0</v>
      </c>
      <c r="Z63" s="173"/>
      <c r="AA63" s="173"/>
      <c r="AB63" s="173"/>
    </row>
    <row r="64" spans="1:28" ht="16.5" customHeight="1" x14ac:dyDescent="0.25">
      <c r="A64" s="220" t="s">
        <v>27</v>
      </c>
      <c r="B64" s="220"/>
      <c r="C64" s="220"/>
      <c r="D64" s="220"/>
      <c r="E64" s="220"/>
      <c r="F64" s="220"/>
      <c r="G64" s="220"/>
      <c r="H64" s="170">
        <f>Dados!AQ13</f>
        <v>0</v>
      </c>
      <c r="I64" s="171"/>
      <c r="J64" s="171"/>
      <c r="K64" s="172"/>
      <c r="L64" s="173">
        <f>Dados!AU13</f>
        <v>0</v>
      </c>
      <c r="M64" s="173"/>
      <c r="N64" s="173"/>
      <c r="O64" s="173"/>
      <c r="P64" s="173"/>
      <c r="Q64" s="173">
        <f>Dados!AZ13</f>
        <v>0</v>
      </c>
      <c r="R64" s="173"/>
      <c r="S64" s="173"/>
      <c r="T64" s="173"/>
      <c r="U64" s="173">
        <f>Dados!BD13</f>
        <v>0</v>
      </c>
      <c r="V64" s="173"/>
      <c r="W64" s="173"/>
      <c r="X64" s="173"/>
      <c r="Y64" s="173">
        <f>Dados!BH13</f>
        <v>0</v>
      </c>
      <c r="Z64" s="173"/>
      <c r="AA64" s="173"/>
      <c r="AB64" s="173"/>
    </row>
    <row r="65" spans="1:28" x14ac:dyDescent="0.25">
      <c r="A65" s="221" t="s">
        <v>101</v>
      </c>
      <c r="B65" s="221"/>
      <c r="C65" s="221"/>
      <c r="D65" s="221"/>
      <c r="E65" s="221"/>
      <c r="F65" s="221"/>
      <c r="G65" s="221"/>
      <c r="H65" s="170">
        <f>Dados!AQ14</f>
        <v>0</v>
      </c>
      <c r="I65" s="171"/>
      <c r="J65" s="171"/>
      <c r="K65" s="172"/>
      <c r="L65" s="173">
        <f>Dados!AU14</f>
        <v>0</v>
      </c>
      <c r="M65" s="173"/>
      <c r="N65" s="173"/>
      <c r="O65" s="173"/>
      <c r="P65" s="173"/>
      <c r="Q65" s="173">
        <f>Dados!AZ14</f>
        <v>0</v>
      </c>
      <c r="R65" s="173"/>
      <c r="S65" s="173"/>
      <c r="T65" s="173"/>
      <c r="U65" s="173">
        <f>Dados!BD14</f>
        <v>0</v>
      </c>
      <c r="V65" s="173"/>
      <c r="W65" s="173"/>
      <c r="X65" s="173"/>
      <c r="Y65" s="173">
        <f>Dados!BH14</f>
        <v>0</v>
      </c>
      <c r="Z65" s="173"/>
      <c r="AA65" s="173"/>
      <c r="AB65" s="173"/>
    </row>
    <row r="66" spans="1:28" ht="13.5" customHeight="1" x14ac:dyDescent="0.25">
      <c r="A66" s="220" t="s">
        <v>29</v>
      </c>
      <c r="B66" s="220"/>
      <c r="C66" s="220"/>
      <c r="D66" s="220"/>
      <c r="E66" s="220"/>
      <c r="F66" s="220"/>
      <c r="G66" s="220"/>
      <c r="H66" s="170">
        <f>Dados!AQ15</f>
        <v>0</v>
      </c>
      <c r="I66" s="171"/>
      <c r="J66" s="171"/>
      <c r="K66" s="172"/>
      <c r="L66" s="173">
        <f>Dados!AU15</f>
        <v>0</v>
      </c>
      <c r="M66" s="173"/>
      <c r="N66" s="173"/>
      <c r="O66" s="173"/>
      <c r="P66" s="173"/>
      <c r="Q66" s="173">
        <f>Dados!AZ15</f>
        <v>0</v>
      </c>
      <c r="R66" s="173"/>
      <c r="S66" s="173"/>
      <c r="T66" s="173"/>
      <c r="U66" s="173">
        <f>Dados!BD15</f>
        <v>0</v>
      </c>
      <c r="V66" s="173"/>
      <c r="W66" s="173"/>
      <c r="X66" s="173"/>
      <c r="Y66" s="173">
        <f>Dados!BH15</f>
        <v>0</v>
      </c>
      <c r="Z66" s="173"/>
      <c r="AA66" s="173"/>
      <c r="AB66" s="173"/>
    </row>
    <row r="67" spans="1:28" x14ac:dyDescent="0.25">
      <c r="A67" s="221" t="s">
        <v>120</v>
      </c>
      <c r="B67" s="221"/>
      <c r="C67" s="221"/>
      <c r="D67" s="221"/>
      <c r="E67" s="221"/>
      <c r="F67" s="221"/>
      <c r="G67" s="221"/>
      <c r="H67" s="170">
        <f>Dados!AQ16</f>
        <v>0</v>
      </c>
      <c r="I67" s="171"/>
      <c r="J67" s="171"/>
      <c r="K67" s="172"/>
      <c r="L67" s="173">
        <f>Dados!AU16</f>
        <v>0</v>
      </c>
      <c r="M67" s="173"/>
      <c r="N67" s="173"/>
      <c r="O67" s="173"/>
      <c r="P67" s="173"/>
      <c r="Q67" s="173">
        <f>Dados!AZ16</f>
        <v>0</v>
      </c>
      <c r="R67" s="173"/>
      <c r="S67" s="173"/>
      <c r="T67" s="173"/>
      <c r="U67" s="173">
        <f>Dados!BD16</f>
        <v>0</v>
      </c>
      <c r="V67" s="173"/>
      <c r="W67" s="173"/>
      <c r="X67" s="173"/>
      <c r="Y67" s="173">
        <f>Dados!BH16</f>
        <v>0</v>
      </c>
      <c r="Z67" s="173"/>
      <c r="AA67" s="173"/>
      <c r="AB67" s="173"/>
    </row>
    <row r="68" spans="1:28" ht="13.5" customHeight="1" x14ac:dyDescent="0.25">
      <c r="A68" s="220" t="s">
        <v>102</v>
      </c>
      <c r="B68" s="220"/>
      <c r="C68" s="220"/>
      <c r="D68" s="220"/>
      <c r="E68" s="220"/>
      <c r="F68" s="220"/>
      <c r="G68" s="220"/>
      <c r="H68" s="170">
        <f>Dados!AQ17</f>
        <v>0</v>
      </c>
      <c r="I68" s="171"/>
      <c r="J68" s="171"/>
      <c r="K68" s="172"/>
      <c r="L68" s="173">
        <f>Dados!AU17</f>
        <v>0</v>
      </c>
      <c r="M68" s="173"/>
      <c r="N68" s="173"/>
      <c r="O68" s="173"/>
      <c r="P68" s="173"/>
      <c r="Q68" s="173">
        <f>Dados!AZ17</f>
        <v>0</v>
      </c>
      <c r="R68" s="173"/>
      <c r="S68" s="173"/>
      <c r="T68" s="173"/>
      <c r="U68" s="173">
        <f>Dados!BD17</f>
        <v>0</v>
      </c>
      <c r="V68" s="173"/>
      <c r="W68" s="173"/>
      <c r="X68" s="173"/>
      <c r="Y68" s="173">
        <f>Dados!BH17</f>
        <v>0</v>
      </c>
      <c r="Z68" s="173"/>
      <c r="AA68" s="173"/>
      <c r="AB68" s="173"/>
    </row>
    <row r="69" spans="1:28" ht="13.5" customHeight="1" x14ac:dyDescent="0.25">
      <c r="A69" s="219" t="s">
        <v>51</v>
      </c>
      <c r="B69" s="219"/>
      <c r="C69" s="219"/>
      <c r="D69" s="219"/>
      <c r="E69" s="219"/>
      <c r="F69" s="219"/>
      <c r="G69" s="219"/>
      <c r="H69" s="178">
        <f>SUM(H53:K68)</f>
        <v>2501.5</v>
      </c>
      <c r="I69" s="178"/>
      <c r="J69" s="178"/>
      <c r="K69" s="178"/>
      <c r="L69" s="173">
        <f>SUM(L53:P68)</f>
        <v>0</v>
      </c>
      <c r="M69" s="173"/>
      <c r="N69" s="173"/>
      <c r="O69" s="173"/>
      <c r="P69" s="173"/>
      <c r="Q69" s="173">
        <f>SUM(Q53:T68)</f>
        <v>2501.5</v>
      </c>
      <c r="R69" s="173"/>
      <c r="S69" s="173"/>
      <c r="T69" s="173"/>
      <c r="U69" s="173">
        <f>SUM(U53:X68)</f>
        <v>2501.5</v>
      </c>
      <c r="V69" s="173"/>
      <c r="W69" s="173"/>
      <c r="X69" s="173"/>
      <c r="Y69" s="173">
        <f>SUM(Y53:AB68)</f>
        <v>0</v>
      </c>
      <c r="Z69" s="173"/>
      <c r="AA69" s="173"/>
      <c r="AB69" s="173"/>
    </row>
    <row r="70" spans="1:28" x14ac:dyDescent="0.25">
      <c r="A70" s="213" t="s">
        <v>87</v>
      </c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5"/>
    </row>
    <row r="71" spans="1:28" x14ac:dyDescent="0.25">
      <c r="A71" s="216" t="s">
        <v>103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8"/>
    </row>
    <row r="72" spans="1:28" ht="70.5" customHeight="1" x14ac:dyDescent="0.25">
      <c r="A72" s="177" t="s">
        <v>89</v>
      </c>
      <c r="B72" s="177"/>
      <c r="C72" s="177"/>
      <c r="D72" s="177"/>
      <c r="E72" s="177"/>
      <c r="F72" s="177"/>
      <c r="G72" s="177"/>
      <c r="H72" s="177" t="s">
        <v>90</v>
      </c>
      <c r="I72" s="177"/>
      <c r="J72" s="177"/>
      <c r="K72" s="177"/>
      <c r="L72" s="177" t="s">
        <v>91</v>
      </c>
      <c r="M72" s="177"/>
      <c r="N72" s="177"/>
      <c r="O72" s="177"/>
      <c r="P72" s="177"/>
      <c r="Q72" s="177" t="s">
        <v>92</v>
      </c>
      <c r="R72" s="177"/>
      <c r="S72" s="177"/>
      <c r="T72" s="177"/>
      <c r="U72" s="177" t="s">
        <v>93</v>
      </c>
      <c r="V72" s="177"/>
      <c r="W72" s="177"/>
      <c r="X72" s="177"/>
      <c r="Y72" s="177" t="s">
        <v>94</v>
      </c>
      <c r="Z72" s="177"/>
      <c r="AA72" s="177"/>
      <c r="AB72" s="177"/>
    </row>
    <row r="73" spans="1:28" ht="12.75" customHeight="1" x14ac:dyDescent="0.25">
      <c r="A73" s="212" t="s">
        <v>95</v>
      </c>
      <c r="B73" s="212"/>
      <c r="C73" s="212"/>
      <c r="D73" s="212"/>
      <c r="E73" s="212"/>
      <c r="F73" s="212"/>
      <c r="G73" s="212"/>
      <c r="H73" s="170">
        <f>Dados!U2</f>
        <v>2699.96</v>
      </c>
      <c r="I73" s="171"/>
      <c r="J73" s="171"/>
      <c r="K73" s="172"/>
      <c r="L73" s="173">
        <f>Dados!Y2</f>
        <v>0</v>
      </c>
      <c r="M73" s="173"/>
      <c r="N73" s="173"/>
      <c r="O73" s="173"/>
      <c r="P73" s="173"/>
      <c r="Q73" s="170">
        <f>Dados!AD2</f>
        <v>2699.96</v>
      </c>
      <c r="R73" s="171"/>
      <c r="S73" s="171"/>
      <c r="T73" s="172"/>
      <c r="U73" s="170">
        <f>Dados!AH2</f>
        <v>2699.96</v>
      </c>
      <c r="V73" s="171"/>
      <c r="W73" s="171"/>
      <c r="X73" s="172"/>
      <c r="Y73" s="170">
        <f>Dados!AL2</f>
        <v>0</v>
      </c>
      <c r="Z73" s="171"/>
      <c r="AA73" s="171"/>
      <c r="AB73" s="172"/>
    </row>
    <row r="74" spans="1:28" ht="13.5" customHeight="1" x14ac:dyDescent="0.25">
      <c r="A74" s="212" t="s">
        <v>96</v>
      </c>
      <c r="B74" s="212"/>
      <c r="C74" s="212"/>
      <c r="D74" s="212"/>
      <c r="E74" s="212"/>
      <c r="F74" s="212"/>
      <c r="G74" s="212"/>
      <c r="H74" s="170">
        <f>Dados!U3</f>
        <v>25483.360000000001</v>
      </c>
      <c r="I74" s="171"/>
      <c r="J74" s="171"/>
      <c r="K74" s="172"/>
      <c r="L74" s="173">
        <f>Dados!Y3</f>
        <v>0</v>
      </c>
      <c r="M74" s="173"/>
      <c r="N74" s="173"/>
      <c r="O74" s="173"/>
      <c r="P74" s="173"/>
      <c r="Q74" s="170">
        <f>Dados!AD3</f>
        <v>25483.360000000001</v>
      </c>
      <c r="R74" s="171"/>
      <c r="S74" s="171"/>
      <c r="T74" s="172"/>
      <c r="U74" s="170">
        <f>Dados!AH3</f>
        <v>25483.360000000001</v>
      </c>
      <c r="V74" s="171"/>
      <c r="W74" s="171"/>
      <c r="X74" s="172"/>
      <c r="Y74" s="170">
        <f>Dados!AL3</f>
        <v>0</v>
      </c>
      <c r="Z74" s="171"/>
      <c r="AA74" s="171"/>
      <c r="AB74" s="172"/>
    </row>
    <row r="75" spans="1:28" ht="12.75" customHeight="1" x14ac:dyDescent="0.25">
      <c r="A75" s="185" t="s">
        <v>97</v>
      </c>
      <c r="B75" s="185"/>
      <c r="C75" s="185"/>
      <c r="D75" s="185"/>
      <c r="E75" s="185"/>
      <c r="F75" s="185"/>
      <c r="G75" s="185"/>
      <c r="H75" s="170">
        <f>Dados!U4</f>
        <v>0</v>
      </c>
      <c r="I75" s="171"/>
      <c r="J75" s="171"/>
      <c r="K75" s="172"/>
      <c r="L75" s="173">
        <f>Dados!Y4</f>
        <v>0</v>
      </c>
      <c r="M75" s="173"/>
      <c r="N75" s="173"/>
      <c r="O75" s="173"/>
      <c r="P75" s="173"/>
      <c r="Q75" s="170">
        <f>Dados!AD4</f>
        <v>0</v>
      </c>
      <c r="R75" s="171"/>
      <c r="S75" s="171"/>
      <c r="T75" s="172"/>
      <c r="U75" s="170">
        <f>Dados!AH4</f>
        <v>0</v>
      </c>
      <c r="V75" s="171"/>
      <c r="W75" s="171"/>
      <c r="X75" s="172"/>
      <c r="Y75" s="170">
        <f>Dados!AL4</f>
        <v>0</v>
      </c>
      <c r="Z75" s="171"/>
      <c r="AA75" s="171"/>
      <c r="AB75" s="172"/>
    </row>
    <row r="76" spans="1:28" x14ac:dyDescent="0.25">
      <c r="A76" s="212" t="s">
        <v>98</v>
      </c>
      <c r="B76" s="212"/>
      <c r="C76" s="212"/>
      <c r="D76" s="212"/>
      <c r="E76" s="212"/>
      <c r="F76" s="212"/>
      <c r="G76" s="212"/>
      <c r="H76" s="170">
        <f>Dados!U5</f>
        <v>0</v>
      </c>
      <c r="I76" s="171"/>
      <c r="J76" s="171"/>
      <c r="K76" s="172"/>
      <c r="L76" s="173">
        <f>Dados!Y5</f>
        <v>0</v>
      </c>
      <c r="M76" s="173"/>
      <c r="N76" s="173"/>
      <c r="O76" s="173"/>
      <c r="P76" s="173"/>
      <c r="Q76" s="170">
        <f>Dados!AD5</f>
        <v>0</v>
      </c>
      <c r="R76" s="171"/>
      <c r="S76" s="171"/>
      <c r="T76" s="172"/>
      <c r="U76" s="170">
        <f>Dados!AH5</f>
        <v>0</v>
      </c>
      <c r="V76" s="171"/>
      <c r="W76" s="171"/>
      <c r="X76" s="172"/>
      <c r="Y76" s="170">
        <f>Dados!AL5</f>
        <v>0</v>
      </c>
      <c r="Z76" s="171"/>
      <c r="AA76" s="171"/>
      <c r="AB76" s="172"/>
    </row>
    <row r="77" spans="1:28" ht="12.75" customHeight="1" x14ac:dyDescent="0.25">
      <c r="A77" s="185" t="s">
        <v>21</v>
      </c>
      <c r="B77" s="185"/>
      <c r="C77" s="185"/>
      <c r="D77" s="185"/>
      <c r="E77" s="185"/>
      <c r="F77" s="185"/>
      <c r="G77" s="185"/>
      <c r="H77" s="170">
        <f>Dados!U6</f>
        <v>0</v>
      </c>
      <c r="I77" s="171"/>
      <c r="J77" s="171"/>
      <c r="K77" s="172"/>
      <c r="L77" s="173">
        <f>Dados!Y6</f>
        <v>0</v>
      </c>
      <c r="M77" s="173"/>
      <c r="N77" s="173"/>
      <c r="O77" s="173"/>
      <c r="P77" s="173"/>
      <c r="Q77" s="170">
        <f>Dados!AD6</f>
        <v>0</v>
      </c>
      <c r="R77" s="171"/>
      <c r="S77" s="171"/>
      <c r="T77" s="172"/>
      <c r="U77" s="170">
        <f>Dados!AH6</f>
        <v>0</v>
      </c>
      <c r="V77" s="171"/>
      <c r="W77" s="171"/>
      <c r="X77" s="172"/>
      <c r="Y77" s="170">
        <f>Dados!AL6</f>
        <v>0</v>
      </c>
      <c r="Z77" s="171"/>
      <c r="AA77" s="171"/>
      <c r="AB77" s="172"/>
    </row>
    <row r="78" spans="1:28" x14ac:dyDescent="0.25">
      <c r="A78" s="212" t="s">
        <v>22</v>
      </c>
      <c r="B78" s="212"/>
      <c r="C78" s="212"/>
      <c r="D78" s="212"/>
      <c r="E78" s="212"/>
      <c r="F78" s="212"/>
      <c r="G78" s="212"/>
      <c r="H78" s="170">
        <f>Dados!U7</f>
        <v>0</v>
      </c>
      <c r="I78" s="171"/>
      <c r="J78" s="171"/>
      <c r="K78" s="172"/>
      <c r="L78" s="173">
        <f>Dados!Y7</f>
        <v>0</v>
      </c>
      <c r="M78" s="173"/>
      <c r="N78" s="173"/>
      <c r="O78" s="173"/>
      <c r="P78" s="173"/>
      <c r="Q78" s="170">
        <f>Dados!AD7</f>
        <v>0</v>
      </c>
      <c r="R78" s="171"/>
      <c r="S78" s="171"/>
      <c r="T78" s="172"/>
      <c r="U78" s="170">
        <f>Dados!AH7</f>
        <v>0</v>
      </c>
      <c r="V78" s="171"/>
      <c r="W78" s="171"/>
      <c r="X78" s="172"/>
      <c r="Y78" s="170">
        <f>Dados!AL7</f>
        <v>0</v>
      </c>
      <c r="Z78" s="171"/>
      <c r="AA78" s="171"/>
      <c r="AB78" s="172"/>
    </row>
    <row r="79" spans="1:28" ht="12" customHeight="1" x14ac:dyDescent="0.25">
      <c r="A79" s="185" t="s">
        <v>99</v>
      </c>
      <c r="B79" s="185"/>
      <c r="C79" s="185"/>
      <c r="D79" s="185"/>
      <c r="E79" s="185"/>
      <c r="F79" s="185"/>
      <c r="G79" s="185"/>
      <c r="H79" s="170">
        <f>Dados!U8</f>
        <v>0</v>
      </c>
      <c r="I79" s="171"/>
      <c r="J79" s="171"/>
      <c r="K79" s="172"/>
      <c r="L79" s="173">
        <f>Dados!Y8</f>
        <v>0</v>
      </c>
      <c r="M79" s="173"/>
      <c r="N79" s="173"/>
      <c r="O79" s="173"/>
      <c r="P79" s="173"/>
      <c r="Q79" s="170">
        <f>Dados!AD8</f>
        <v>0</v>
      </c>
      <c r="R79" s="171"/>
      <c r="S79" s="171"/>
      <c r="T79" s="172"/>
      <c r="U79" s="170">
        <f>Dados!AH8</f>
        <v>0</v>
      </c>
      <c r="V79" s="171"/>
      <c r="W79" s="171"/>
      <c r="X79" s="172"/>
      <c r="Y79" s="170">
        <f>Dados!AL8</f>
        <v>0</v>
      </c>
      <c r="Z79" s="171"/>
      <c r="AA79" s="171"/>
      <c r="AB79" s="172"/>
    </row>
    <row r="80" spans="1:28" x14ac:dyDescent="0.25">
      <c r="A80" s="212" t="s">
        <v>23</v>
      </c>
      <c r="B80" s="212"/>
      <c r="C80" s="212"/>
      <c r="D80" s="212"/>
      <c r="E80" s="212"/>
      <c r="F80" s="212"/>
      <c r="G80" s="212"/>
      <c r="H80" s="170">
        <f>Dados!U9</f>
        <v>0</v>
      </c>
      <c r="I80" s="171"/>
      <c r="J80" s="171"/>
      <c r="K80" s="172"/>
      <c r="L80" s="173">
        <f>Dados!Y9</f>
        <v>0</v>
      </c>
      <c r="M80" s="173"/>
      <c r="N80" s="173"/>
      <c r="O80" s="173"/>
      <c r="P80" s="173"/>
      <c r="Q80" s="170">
        <f>Dados!AD9</f>
        <v>0</v>
      </c>
      <c r="R80" s="171"/>
      <c r="S80" s="171"/>
      <c r="T80" s="172"/>
      <c r="U80" s="170">
        <f>Dados!AH9</f>
        <v>0</v>
      </c>
      <c r="V80" s="171"/>
      <c r="W80" s="171"/>
      <c r="X80" s="172"/>
      <c r="Y80" s="170">
        <f>Dados!AL9</f>
        <v>0</v>
      </c>
      <c r="Z80" s="171"/>
      <c r="AA80" s="171"/>
      <c r="AB80" s="172"/>
    </row>
    <row r="81" spans="1:28" x14ac:dyDescent="0.25">
      <c r="A81" s="212" t="s">
        <v>24</v>
      </c>
      <c r="B81" s="212"/>
      <c r="C81" s="212"/>
      <c r="D81" s="212"/>
      <c r="E81" s="212"/>
      <c r="F81" s="212"/>
      <c r="G81" s="212"/>
      <c r="H81" s="170">
        <f>Dados!U10</f>
        <v>0</v>
      </c>
      <c r="I81" s="171"/>
      <c r="J81" s="171"/>
      <c r="K81" s="172"/>
      <c r="L81" s="173">
        <f>Dados!Y10</f>
        <v>0</v>
      </c>
      <c r="M81" s="173"/>
      <c r="N81" s="173"/>
      <c r="O81" s="173"/>
      <c r="P81" s="173"/>
      <c r="Q81" s="170">
        <f>Dados!AD10</f>
        <v>0</v>
      </c>
      <c r="R81" s="171"/>
      <c r="S81" s="171"/>
      <c r="T81" s="172"/>
      <c r="U81" s="170">
        <f>Dados!AH10</f>
        <v>0</v>
      </c>
      <c r="V81" s="171"/>
      <c r="W81" s="171"/>
      <c r="X81" s="172"/>
      <c r="Y81" s="170">
        <f>Dados!AL10</f>
        <v>0</v>
      </c>
      <c r="Z81" s="171"/>
      <c r="AA81" s="171"/>
      <c r="AB81" s="172"/>
    </row>
    <row r="82" spans="1:28" x14ac:dyDescent="0.25">
      <c r="A82" s="212" t="s">
        <v>25</v>
      </c>
      <c r="B82" s="212"/>
      <c r="C82" s="212"/>
      <c r="D82" s="212"/>
      <c r="E82" s="212"/>
      <c r="F82" s="212"/>
      <c r="G82" s="212"/>
      <c r="H82" s="170">
        <f>Dados!U11</f>
        <v>0</v>
      </c>
      <c r="I82" s="171"/>
      <c r="J82" s="171"/>
      <c r="K82" s="172"/>
      <c r="L82" s="173">
        <f>Dados!Y11</f>
        <v>0</v>
      </c>
      <c r="M82" s="173"/>
      <c r="N82" s="173"/>
      <c r="O82" s="173"/>
      <c r="P82" s="173"/>
      <c r="Q82" s="170">
        <f>Dados!AD11</f>
        <v>0</v>
      </c>
      <c r="R82" s="171"/>
      <c r="S82" s="171"/>
      <c r="T82" s="172"/>
      <c r="U82" s="170">
        <f>Dados!AH11</f>
        <v>0</v>
      </c>
      <c r="V82" s="171"/>
      <c r="W82" s="171"/>
      <c r="X82" s="172"/>
      <c r="Y82" s="170">
        <f>Dados!AL11</f>
        <v>0</v>
      </c>
      <c r="Z82" s="171"/>
      <c r="AA82" s="171"/>
      <c r="AB82" s="172"/>
    </row>
    <row r="83" spans="1:28" x14ac:dyDescent="0.25">
      <c r="A83" s="212" t="s">
        <v>100</v>
      </c>
      <c r="B83" s="212"/>
      <c r="C83" s="212"/>
      <c r="D83" s="212"/>
      <c r="E83" s="212"/>
      <c r="F83" s="212"/>
      <c r="G83" s="212"/>
      <c r="H83" s="170">
        <f>Dados!U12</f>
        <v>0</v>
      </c>
      <c r="I83" s="171"/>
      <c r="J83" s="171"/>
      <c r="K83" s="172"/>
      <c r="L83" s="173">
        <f>Dados!Y12</f>
        <v>0</v>
      </c>
      <c r="M83" s="173"/>
      <c r="N83" s="173"/>
      <c r="O83" s="173"/>
      <c r="P83" s="173"/>
      <c r="Q83" s="170">
        <f>Dados!AD12</f>
        <v>0</v>
      </c>
      <c r="R83" s="171"/>
      <c r="S83" s="171"/>
      <c r="T83" s="172"/>
      <c r="U83" s="170">
        <f>Dados!AH12</f>
        <v>0</v>
      </c>
      <c r="V83" s="171"/>
      <c r="W83" s="171"/>
      <c r="X83" s="172"/>
      <c r="Y83" s="170">
        <f>Dados!AL12</f>
        <v>0</v>
      </c>
      <c r="Z83" s="171"/>
      <c r="AA83" s="171"/>
      <c r="AB83" s="172"/>
    </row>
    <row r="84" spans="1:28" ht="14.25" customHeight="1" x14ac:dyDescent="0.25">
      <c r="A84" s="185" t="s">
        <v>27</v>
      </c>
      <c r="B84" s="185"/>
      <c r="C84" s="185"/>
      <c r="D84" s="185"/>
      <c r="E84" s="185"/>
      <c r="F84" s="185"/>
      <c r="G84" s="185"/>
      <c r="H84" s="170">
        <f>Dados!U13</f>
        <v>0</v>
      </c>
      <c r="I84" s="171"/>
      <c r="J84" s="171"/>
      <c r="K84" s="172"/>
      <c r="L84" s="173">
        <f>Dados!Y13</f>
        <v>0</v>
      </c>
      <c r="M84" s="173"/>
      <c r="N84" s="173"/>
      <c r="O84" s="173"/>
      <c r="P84" s="173"/>
      <c r="Q84" s="170">
        <f>Dados!AD13</f>
        <v>0</v>
      </c>
      <c r="R84" s="171"/>
      <c r="S84" s="171"/>
      <c r="T84" s="172"/>
      <c r="U84" s="170">
        <f>Dados!AH13</f>
        <v>0</v>
      </c>
      <c r="V84" s="171"/>
      <c r="W84" s="171"/>
      <c r="X84" s="172"/>
      <c r="Y84" s="170">
        <f>Dados!AL13</f>
        <v>0</v>
      </c>
      <c r="Z84" s="171"/>
      <c r="AA84" s="171"/>
      <c r="AB84" s="172"/>
    </row>
    <row r="85" spans="1:28" x14ac:dyDescent="0.25">
      <c r="A85" s="212" t="s">
        <v>101</v>
      </c>
      <c r="B85" s="212"/>
      <c r="C85" s="212"/>
      <c r="D85" s="212"/>
      <c r="E85" s="212"/>
      <c r="F85" s="212"/>
      <c r="G85" s="212"/>
      <c r="H85" s="170">
        <f>Dados!U14</f>
        <v>0</v>
      </c>
      <c r="I85" s="171"/>
      <c r="J85" s="171"/>
      <c r="K85" s="172"/>
      <c r="L85" s="173">
        <f>Dados!Y14</f>
        <v>0</v>
      </c>
      <c r="M85" s="173"/>
      <c r="N85" s="173"/>
      <c r="O85" s="173"/>
      <c r="P85" s="173"/>
      <c r="Q85" s="170">
        <f>Dados!AD14</f>
        <v>0</v>
      </c>
      <c r="R85" s="171"/>
      <c r="S85" s="171"/>
      <c r="T85" s="172"/>
      <c r="U85" s="170">
        <f>Dados!AH14</f>
        <v>0</v>
      </c>
      <c r="V85" s="171"/>
      <c r="W85" s="171"/>
      <c r="X85" s="172"/>
      <c r="Y85" s="170">
        <f>Dados!AL14</f>
        <v>0</v>
      </c>
      <c r="Z85" s="171"/>
      <c r="AA85" s="171"/>
      <c r="AB85" s="172"/>
    </row>
    <row r="86" spans="1:28" ht="11.25" customHeight="1" x14ac:dyDescent="0.25">
      <c r="A86" s="185" t="s">
        <v>29</v>
      </c>
      <c r="B86" s="185"/>
      <c r="C86" s="185"/>
      <c r="D86" s="185"/>
      <c r="E86" s="185"/>
      <c r="F86" s="185"/>
      <c r="G86" s="185"/>
      <c r="H86" s="170">
        <f>Dados!U15</f>
        <v>0</v>
      </c>
      <c r="I86" s="171"/>
      <c r="J86" s="171"/>
      <c r="K86" s="172"/>
      <c r="L86" s="173">
        <f>Dados!Y15</f>
        <v>0</v>
      </c>
      <c r="M86" s="173"/>
      <c r="N86" s="173"/>
      <c r="O86" s="173"/>
      <c r="P86" s="173"/>
      <c r="Q86" s="170">
        <f>Dados!AD15</f>
        <v>0</v>
      </c>
      <c r="R86" s="171"/>
      <c r="S86" s="171"/>
      <c r="T86" s="172"/>
      <c r="U86" s="170">
        <f>Dados!AH15</f>
        <v>0</v>
      </c>
      <c r="V86" s="171"/>
      <c r="W86" s="171"/>
      <c r="X86" s="172"/>
      <c r="Y86" s="170">
        <f>Dados!AL15</f>
        <v>0</v>
      </c>
      <c r="Z86" s="171"/>
      <c r="AA86" s="171"/>
      <c r="AB86" s="172"/>
    </row>
    <row r="87" spans="1:28" x14ac:dyDescent="0.25">
      <c r="A87" s="211" t="s">
        <v>120</v>
      </c>
      <c r="B87" s="211"/>
      <c r="C87" s="211"/>
      <c r="D87" s="211"/>
      <c r="E87" s="211"/>
      <c r="F87" s="211"/>
      <c r="G87" s="211"/>
      <c r="H87" s="170">
        <f>Dados!U16</f>
        <v>0</v>
      </c>
      <c r="I87" s="171"/>
      <c r="J87" s="171"/>
      <c r="K87" s="172"/>
      <c r="L87" s="173">
        <f>Dados!Y16</f>
        <v>0</v>
      </c>
      <c r="M87" s="173"/>
      <c r="N87" s="173"/>
      <c r="O87" s="173"/>
      <c r="P87" s="173"/>
      <c r="Q87" s="170">
        <f>Dados!AD16</f>
        <v>0</v>
      </c>
      <c r="R87" s="171"/>
      <c r="S87" s="171"/>
      <c r="T87" s="172"/>
      <c r="U87" s="170">
        <f>Dados!AH16</f>
        <v>0</v>
      </c>
      <c r="V87" s="171"/>
      <c r="W87" s="171"/>
      <c r="X87" s="172"/>
      <c r="Y87" s="170">
        <f>Dados!AL16</f>
        <v>0</v>
      </c>
      <c r="Z87" s="171"/>
      <c r="AA87" s="171"/>
      <c r="AB87" s="172"/>
    </row>
    <row r="88" spans="1:28" ht="13.5" customHeight="1" x14ac:dyDescent="0.25">
      <c r="A88" s="185" t="s">
        <v>102</v>
      </c>
      <c r="B88" s="185"/>
      <c r="C88" s="185"/>
      <c r="D88" s="185"/>
      <c r="E88" s="185"/>
      <c r="F88" s="185"/>
      <c r="G88" s="185"/>
      <c r="H88" s="170">
        <f>Dados!U17</f>
        <v>0</v>
      </c>
      <c r="I88" s="171"/>
      <c r="J88" s="171"/>
      <c r="K88" s="172"/>
      <c r="L88" s="173">
        <f>Dados!Y17</f>
        <v>0</v>
      </c>
      <c r="M88" s="173"/>
      <c r="N88" s="173"/>
      <c r="O88" s="173"/>
      <c r="P88" s="173"/>
      <c r="Q88" s="170">
        <f>Dados!AD17</f>
        <v>0</v>
      </c>
      <c r="R88" s="171"/>
      <c r="S88" s="171"/>
      <c r="T88" s="172"/>
      <c r="U88" s="170">
        <f>Dados!AH17</f>
        <v>0</v>
      </c>
      <c r="V88" s="171"/>
      <c r="W88" s="171"/>
      <c r="X88" s="172"/>
      <c r="Y88" s="170">
        <f>Dados!AL17</f>
        <v>0</v>
      </c>
      <c r="Z88" s="171"/>
      <c r="AA88" s="171"/>
      <c r="AB88" s="172"/>
    </row>
    <row r="89" spans="1:28" ht="13.5" customHeight="1" x14ac:dyDescent="0.25">
      <c r="A89" s="184" t="s">
        <v>51</v>
      </c>
      <c r="B89" s="184"/>
      <c r="C89" s="184"/>
      <c r="D89" s="184"/>
      <c r="E89" s="184"/>
      <c r="F89" s="184"/>
      <c r="G89" s="184"/>
      <c r="H89" s="178">
        <f>SUM(H73:K88)</f>
        <v>28183.32</v>
      </c>
      <c r="I89" s="178"/>
      <c r="J89" s="178"/>
      <c r="K89" s="178"/>
      <c r="L89" s="178">
        <f>SUM(L73:P88)</f>
        <v>0</v>
      </c>
      <c r="M89" s="178"/>
      <c r="N89" s="178"/>
      <c r="O89" s="178"/>
      <c r="P89" s="178"/>
      <c r="Q89" s="178">
        <f>SUM(Q73:T88)</f>
        <v>28183.32</v>
      </c>
      <c r="R89" s="178"/>
      <c r="S89" s="178"/>
      <c r="T89" s="178"/>
      <c r="U89" s="178">
        <f>SUM(U73:X88)</f>
        <v>28183.32</v>
      </c>
      <c r="V89" s="178"/>
      <c r="W89" s="178"/>
      <c r="X89" s="178"/>
      <c r="Y89" s="178">
        <f>SUM(Y73:AB88)</f>
        <v>0</v>
      </c>
      <c r="Z89" s="178"/>
      <c r="AA89" s="178"/>
      <c r="AB89" s="178"/>
    </row>
    <row r="90" spans="1:28" s="11" customFormat="1" ht="11.25" x14ac:dyDescent="0.2">
      <c r="A90" s="192" t="s">
        <v>104</v>
      </c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</row>
    <row r="91" spans="1:28" s="11" customFormat="1" ht="11.25" x14ac:dyDescent="0.2">
      <c r="A91" s="193" t="s">
        <v>105</v>
      </c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</row>
    <row r="92" spans="1:28" s="11" customFormat="1" ht="11.25" x14ac:dyDescent="0.2">
      <c r="A92" s="193" t="s">
        <v>125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</row>
    <row r="93" spans="1:28" s="11" customFormat="1" ht="11.25" x14ac:dyDescent="0.2">
      <c r="A93" s="194" t="s">
        <v>106</v>
      </c>
      <c r="B93" s="194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</row>
    <row r="94" spans="1:28" s="11" customFormat="1" ht="23.25" customHeight="1" x14ac:dyDescent="0.2">
      <c r="A94" s="195" t="s">
        <v>107</v>
      </c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</row>
    <row r="95" spans="1:28" s="11" customFormat="1" ht="56.25" customHeight="1" x14ac:dyDescent="0.2">
      <c r="A95" s="196" t="s">
        <v>108</v>
      </c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</row>
    <row r="96" spans="1:28" s="11" customFormat="1" ht="11.25" x14ac:dyDescent="0.2">
      <c r="A96" s="193" t="s">
        <v>109</v>
      </c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</row>
    <row r="97" spans="1:28" ht="6" customHeight="1" x14ac:dyDescent="0.25">
      <c r="A97" s="204"/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</row>
    <row r="98" spans="1:28" ht="12" customHeight="1" x14ac:dyDescent="0.25">
      <c r="A98" s="210" t="s">
        <v>110</v>
      </c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</row>
    <row r="99" spans="1:28" ht="12" customHeight="1" x14ac:dyDescent="0.25">
      <c r="A99" s="208" t="s">
        <v>111</v>
      </c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191">
        <f>Y41</f>
        <v>30688.840000000004</v>
      </c>
      <c r="Z99" s="191"/>
      <c r="AA99" s="191"/>
      <c r="AB99" s="191"/>
    </row>
    <row r="100" spans="1:28" ht="12" customHeight="1" x14ac:dyDescent="0.25">
      <c r="A100" s="208" t="s">
        <v>112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191">
        <f>U89+U69</f>
        <v>30684.82</v>
      </c>
      <c r="Z100" s="191"/>
      <c r="AA100" s="191"/>
      <c r="AB100" s="191"/>
    </row>
    <row r="101" spans="1:28" ht="12" customHeight="1" x14ac:dyDescent="0.25">
      <c r="A101" s="208" t="s">
        <v>113</v>
      </c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191">
        <f>+Y38-(Y100-Y40)</f>
        <v>4.0200000000040745</v>
      </c>
      <c r="Z101" s="191"/>
      <c r="AA101" s="191"/>
      <c r="AB101" s="191"/>
    </row>
    <row r="102" spans="1:28" ht="12" customHeight="1" x14ac:dyDescent="0.25">
      <c r="A102" s="208" t="s">
        <v>114</v>
      </c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9">
        <v>0</v>
      </c>
      <c r="Z102" s="209"/>
      <c r="AA102" s="209"/>
      <c r="AB102" s="209"/>
    </row>
    <row r="103" spans="1:28" ht="12" customHeight="1" x14ac:dyDescent="0.25">
      <c r="A103" s="208" t="s">
        <v>115</v>
      </c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191">
        <f>Y101-Y102</f>
        <v>4.0200000000040745</v>
      </c>
      <c r="Z103" s="191"/>
      <c r="AA103" s="191"/>
      <c r="AB103" s="191"/>
    </row>
    <row r="104" spans="1:28" ht="7.5" customHeight="1" x14ac:dyDescent="0.25">
      <c r="A104" s="204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</row>
    <row r="105" spans="1:28" ht="38.25" customHeight="1" x14ac:dyDescent="0.25">
      <c r="A105" s="205" t="s">
        <v>116</v>
      </c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</row>
    <row r="106" spans="1:28" ht="11.25" customHeight="1" x14ac:dyDescent="0.25">
      <c r="A106" s="204"/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</row>
    <row r="107" spans="1:28" x14ac:dyDescent="0.25">
      <c r="A107" s="204" t="s">
        <v>117</v>
      </c>
      <c r="B107" s="204"/>
      <c r="C107" s="204"/>
      <c r="D107" s="204"/>
      <c r="E107" s="15"/>
      <c r="F107" s="15"/>
      <c r="G107" s="206">
        <v>5</v>
      </c>
      <c r="H107" s="206"/>
      <c r="I107" s="16" t="s">
        <v>118</v>
      </c>
      <c r="J107" s="206" t="s">
        <v>135</v>
      </c>
      <c r="K107" s="206"/>
      <c r="L107" s="206"/>
      <c r="M107" s="206"/>
      <c r="N107" s="206"/>
      <c r="O107" s="16" t="s">
        <v>118</v>
      </c>
      <c r="P107" s="207">
        <v>2023</v>
      </c>
      <c r="Q107" s="207"/>
      <c r="R107" s="207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x14ac:dyDescent="0.25">
      <c r="A110" s="189" t="s">
        <v>119</v>
      </c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</row>
    <row r="111" spans="1:28" x14ac:dyDescent="0.25">
      <c r="A111" s="190" t="s">
        <v>192</v>
      </c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</row>
  </sheetData>
  <sheetProtection algorithmName="SHA-512" hashValue="xRKHt3JxMJW56S+Rla4tiC4cENl/kkerekEoon+Q2Ea2/onGCPr9BKynuB2Mkhje1W31TXxaklS18yv88TWJnQ==" saltValue="PjK6ptV89Cc0zxua+E8dGQ==" spinCount="100000" sheet="1" objects="1" scenarios="1"/>
  <mergeCells count="395">
    <mergeCell ref="D5:W5"/>
    <mergeCell ref="X5:Y5"/>
    <mergeCell ref="Z5:AB5"/>
    <mergeCell ref="A7:B7"/>
    <mergeCell ref="C7:AB7"/>
    <mergeCell ref="G6:AB6"/>
    <mergeCell ref="A1:AB1"/>
    <mergeCell ref="A2:D2"/>
    <mergeCell ref="A4:B4"/>
    <mergeCell ref="C4:AB4"/>
    <mergeCell ref="E2:AB2"/>
    <mergeCell ref="J3:AB3"/>
    <mergeCell ref="A3:I3"/>
    <mergeCell ref="A11:AB11"/>
    <mergeCell ref="A12:P12"/>
    <mergeCell ref="Q12:T12"/>
    <mergeCell ref="U12:X12"/>
    <mergeCell ref="Y12:AB12"/>
    <mergeCell ref="Q13:T13"/>
    <mergeCell ref="U13:X13"/>
    <mergeCell ref="Y13:AB13"/>
    <mergeCell ref="A9:C9"/>
    <mergeCell ref="D9:AB9"/>
    <mergeCell ref="N13:P13"/>
    <mergeCell ref="A13:M13"/>
    <mergeCell ref="A18:G18"/>
    <mergeCell ref="H18:L18"/>
    <mergeCell ref="M18:Q18"/>
    <mergeCell ref="R18:X18"/>
    <mergeCell ref="Y18:AB18"/>
    <mergeCell ref="A14:D14"/>
    <mergeCell ref="Q14:T14"/>
    <mergeCell ref="U14:X14"/>
    <mergeCell ref="Y14:AB14"/>
    <mergeCell ref="A15:D15"/>
    <mergeCell ref="Q15:T15"/>
    <mergeCell ref="U15:X15"/>
    <mergeCell ref="Y15:AB15"/>
    <mergeCell ref="E15:P15"/>
    <mergeCell ref="A16:AB16"/>
    <mergeCell ref="A17:AB17"/>
    <mergeCell ref="R21:X21"/>
    <mergeCell ref="Y21:AB21"/>
    <mergeCell ref="A22:G22"/>
    <mergeCell ref="H22:L22"/>
    <mergeCell ref="M22:Q22"/>
    <mergeCell ref="R22:X22"/>
    <mergeCell ref="Y22:AB22"/>
    <mergeCell ref="A19:G19"/>
    <mergeCell ref="H19:L19"/>
    <mergeCell ref="M19:Q19"/>
    <mergeCell ref="R19:X19"/>
    <mergeCell ref="Y19:AB19"/>
    <mergeCell ref="A20:G20"/>
    <mergeCell ref="H20:L20"/>
    <mergeCell ref="M20:Q20"/>
    <mergeCell ref="R20:X20"/>
    <mergeCell ref="Y20:AB20"/>
    <mergeCell ref="A21:G21"/>
    <mergeCell ref="H21:L21"/>
    <mergeCell ref="M21:Q21"/>
    <mergeCell ref="Y25:AB25"/>
    <mergeCell ref="A26:G26"/>
    <mergeCell ref="H26:L26"/>
    <mergeCell ref="Y26:AB26"/>
    <mergeCell ref="A23:G23"/>
    <mergeCell ref="H23:L23"/>
    <mergeCell ref="Y23:AB23"/>
    <mergeCell ref="A24:G24"/>
    <mergeCell ref="H24:L24"/>
    <mergeCell ref="Y24:AB24"/>
    <mergeCell ref="M23:Q23"/>
    <mergeCell ref="M24:Q24"/>
    <mergeCell ref="M25:Q25"/>
    <mergeCell ref="M26:Q26"/>
    <mergeCell ref="A25:G25"/>
    <mergeCell ref="H25:L25"/>
    <mergeCell ref="R23:X23"/>
    <mergeCell ref="R24:X24"/>
    <mergeCell ref="R25:X25"/>
    <mergeCell ref="R26:X26"/>
    <mergeCell ref="Y29:AB29"/>
    <mergeCell ref="A30:G30"/>
    <mergeCell ref="H30:L30"/>
    <mergeCell ref="Y30:AB30"/>
    <mergeCell ref="A27:G27"/>
    <mergeCell ref="H27:L27"/>
    <mergeCell ref="Y27:AB27"/>
    <mergeCell ref="A28:G28"/>
    <mergeCell ref="H28:L28"/>
    <mergeCell ref="Y28:AB28"/>
    <mergeCell ref="M27:Q27"/>
    <mergeCell ref="R27:X27"/>
    <mergeCell ref="Y33:AB33"/>
    <mergeCell ref="A34:X34"/>
    <mergeCell ref="Y34:AB34"/>
    <mergeCell ref="A31:G31"/>
    <mergeCell ref="H31:L31"/>
    <mergeCell ref="Y31:AB31"/>
    <mergeCell ref="A32:G32"/>
    <mergeCell ref="H32:L32"/>
    <mergeCell ref="Y32:AB32"/>
    <mergeCell ref="A38:X38"/>
    <mergeCell ref="Y38:AB38"/>
    <mergeCell ref="A39:AB39"/>
    <mergeCell ref="A40:X40"/>
    <mergeCell ref="Y40:AB40"/>
    <mergeCell ref="A41:X41"/>
    <mergeCell ref="Y41:AB41"/>
    <mergeCell ref="A35:X35"/>
    <mergeCell ref="Y35:AB35"/>
    <mergeCell ref="A36:X36"/>
    <mergeCell ref="Y36:AB36"/>
    <mergeCell ref="A37:X37"/>
    <mergeCell ref="Y37:AB37"/>
    <mergeCell ref="A50:AB50"/>
    <mergeCell ref="A51:AB51"/>
    <mergeCell ref="A52:G52"/>
    <mergeCell ref="H52:K52"/>
    <mergeCell ref="L52:P52"/>
    <mergeCell ref="Q52:T52"/>
    <mergeCell ref="U52:X52"/>
    <mergeCell ref="Y52:AB52"/>
    <mergeCell ref="A42:AB42"/>
    <mergeCell ref="A43:AB43"/>
    <mergeCell ref="A44:AB44"/>
    <mergeCell ref="A45:AB45"/>
    <mergeCell ref="A49:AB49"/>
    <mergeCell ref="A46:M46"/>
    <mergeCell ref="N46:AB46"/>
    <mergeCell ref="A48:AB48"/>
    <mergeCell ref="A47:V47"/>
    <mergeCell ref="W47:X47"/>
    <mergeCell ref="Y47:AB47"/>
    <mergeCell ref="A54:G54"/>
    <mergeCell ref="H54:K54"/>
    <mergeCell ref="L54:P54"/>
    <mergeCell ref="Q54:T54"/>
    <mergeCell ref="U54:X54"/>
    <mergeCell ref="Y54:AB54"/>
    <mergeCell ref="A53:G53"/>
    <mergeCell ref="H53:K53"/>
    <mergeCell ref="L53:P53"/>
    <mergeCell ref="Q53:T53"/>
    <mergeCell ref="U53:X53"/>
    <mergeCell ref="Y53:AB53"/>
    <mergeCell ref="A56:G56"/>
    <mergeCell ref="H56:K56"/>
    <mergeCell ref="L56:P56"/>
    <mergeCell ref="Q56:T56"/>
    <mergeCell ref="U56:X56"/>
    <mergeCell ref="Y56:AB56"/>
    <mergeCell ref="A55:G55"/>
    <mergeCell ref="H55:K55"/>
    <mergeCell ref="L55:P55"/>
    <mergeCell ref="Q55:T55"/>
    <mergeCell ref="U55:X55"/>
    <mergeCell ref="Y55:AB55"/>
    <mergeCell ref="A58:G58"/>
    <mergeCell ref="H58:K58"/>
    <mergeCell ref="L58:P58"/>
    <mergeCell ref="Q58:T58"/>
    <mergeCell ref="U58:X58"/>
    <mergeCell ref="Y58:AB58"/>
    <mergeCell ref="A57:G57"/>
    <mergeCell ref="H57:K57"/>
    <mergeCell ref="L57:P57"/>
    <mergeCell ref="Q57:T57"/>
    <mergeCell ref="U57:X57"/>
    <mergeCell ref="Y57:AB57"/>
    <mergeCell ref="A60:G60"/>
    <mergeCell ref="H60:K60"/>
    <mergeCell ref="L60:P60"/>
    <mergeCell ref="Q60:T60"/>
    <mergeCell ref="U60:X60"/>
    <mergeCell ref="Y60:AB60"/>
    <mergeCell ref="A59:G59"/>
    <mergeCell ref="H59:K59"/>
    <mergeCell ref="L59:P59"/>
    <mergeCell ref="Q59:T59"/>
    <mergeCell ref="U59:X59"/>
    <mergeCell ref="Y59:AB59"/>
    <mergeCell ref="A62:G62"/>
    <mergeCell ref="H62:K62"/>
    <mergeCell ref="L62:P62"/>
    <mergeCell ref="Q62:T62"/>
    <mergeCell ref="U62:X62"/>
    <mergeCell ref="Y62:AB62"/>
    <mergeCell ref="A61:G61"/>
    <mergeCell ref="H61:K61"/>
    <mergeCell ref="L61:P61"/>
    <mergeCell ref="Q61:T61"/>
    <mergeCell ref="U61:X61"/>
    <mergeCell ref="Y61:AB61"/>
    <mergeCell ref="A64:G64"/>
    <mergeCell ref="H64:K64"/>
    <mergeCell ref="L64:P64"/>
    <mergeCell ref="Q64:T64"/>
    <mergeCell ref="U64:X64"/>
    <mergeCell ref="Y64:AB64"/>
    <mergeCell ref="A63:G63"/>
    <mergeCell ref="H63:K63"/>
    <mergeCell ref="L63:P63"/>
    <mergeCell ref="Q63:T63"/>
    <mergeCell ref="U63:X63"/>
    <mergeCell ref="Y63:AB63"/>
    <mergeCell ref="A66:G66"/>
    <mergeCell ref="H66:K66"/>
    <mergeCell ref="L66:P66"/>
    <mergeCell ref="Q66:T66"/>
    <mergeCell ref="U66:X66"/>
    <mergeCell ref="Y66:AB66"/>
    <mergeCell ref="A65:G65"/>
    <mergeCell ref="H65:K65"/>
    <mergeCell ref="L65:P65"/>
    <mergeCell ref="Q65:T65"/>
    <mergeCell ref="U65:X65"/>
    <mergeCell ref="Y65:AB65"/>
    <mergeCell ref="A68:G68"/>
    <mergeCell ref="H68:K68"/>
    <mergeCell ref="L68:P68"/>
    <mergeCell ref="Q68:T68"/>
    <mergeCell ref="U68:X68"/>
    <mergeCell ref="Y68:AB68"/>
    <mergeCell ref="A67:G67"/>
    <mergeCell ref="H67:K67"/>
    <mergeCell ref="L67:P67"/>
    <mergeCell ref="Q67:T67"/>
    <mergeCell ref="U67:X67"/>
    <mergeCell ref="Y67:AB67"/>
    <mergeCell ref="A70:AB70"/>
    <mergeCell ref="A71:AB71"/>
    <mergeCell ref="A72:G72"/>
    <mergeCell ref="H72:K72"/>
    <mergeCell ref="L72:P72"/>
    <mergeCell ref="Q72:T72"/>
    <mergeCell ref="U72:X72"/>
    <mergeCell ref="Y72:AB72"/>
    <mergeCell ref="A69:G69"/>
    <mergeCell ref="H69:K69"/>
    <mergeCell ref="L69:P69"/>
    <mergeCell ref="Q69:T69"/>
    <mergeCell ref="U69:X69"/>
    <mergeCell ref="Y69:AB69"/>
    <mergeCell ref="A74:G74"/>
    <mergeCell ref="H74:K74"/>
    <mergeCell ref="L74:P74"/>
    <mergeCell ref="Q74:T74"/>
    <mergeCell ref="U74:X74"/>
    <mergeCell ref="Y74:AB74"/>
    <mergeCell ref="A73:G73"/>
    <mergeCell ref="H73:K73"/>
    <mergeCell ref="L73:P73"/>
    <mergeCell ref="Q73:T73"/>
    <mergeCell ref="U73:X73"/>
    <mergeCell ref="Y73:AB73"/>
    <mergeCell ref="A76:G76"/>
    <mergeCell ref="H76:K76"/>
    <mergeCell ref="L76:P76"/>
    <mergeCell ref="Q76:T76"/>
    <mergeCell ref="U76:X76"/>
    <mergeCell ref="Y76:AB76"/>
    <mergeCell ref="A75:G75"/>
    <mergeCell ref="H75:K75"/>
    <mergeCell ref="L75:P75"/>
    <mergeCell ref="Q75:T75"/>
    <mergeCell ref="U75:X75"/>
    <mergeCell ref="Y75:AB75"/>
    <mergeCell ref="A78:G78"/>
    <mergeCell ref="H78:K78"/>
    <mergeCell ref="L78:P78"/>
    <mergeCell ref="Q78:T78"/>
    <mergeCell ref="U78:X78"/>
    <mergeCell ref="Y78:AB78"/>
    <mergeCell ref="A77:G77"/>
    <mergeCell ref="H77:K77"/>
    <mergeCell ref="L77:P77"/>
    <mergeCell ref="Q77:T77"/>
    <mergeCell ref="U77:X77"/>
    <mergeCell ref="Y77:AB77"/>
    <mergeCell ref="A80:G80"/>
    <mergeCell ref="H80:K80"/>
    <mergeCell ref="L80:P80"/>
    <mergeCell ref="Q80:T80"/>
    <mergeCell ref="U80:X80"/>
    <mergeCell ref="Y80:AB80"/>
    <mergeCell ref="A79:G79"/>
    <mergeCell ref="H79:K79"/>
    <mergeCell ref="L79:P79"/>
    <mergeCell ref="Q79:T79"/>
    <mergeCell ref="U79:X79"/>
    <mergeCell ref="Y79:AB79"/>
    <mergeCell ref="A82:G82"/>
    <mergeCell ref="H82:K82"/>
    <mergeCell ref="L82:P82"/>
    <mergeCell ref="Q82:T82"/>
    <mergeCell ref="U82:X82"/>
    <mergeCell ref="Y82:AB82"/>
    <mergeCell ref="A81:G81"/>
    <mergeCell ref="H81:K81"/>
    <mergeCell ref="L81:P81"/>
    <mergeCell ref="Q81:T81"/>
    <mergeCell ref="U81:X81"/>
    <mergeCell ref="Y81:AB81"/>
    <mergeCell ref="A84:G84"/>
    <mergeCell ref="H84:K84"/>
    <mergeCell ref="L84:P84"/>
    <mergeCell ref="Q84:T84"/>
    <mergeCell ref="U84:X84"/>
    <mergeCell ref="Y84:AB84"/>
    <mergeCell ref="A83:G83"/>
    <mergeCell ref="H83:K83"/>
    <mergeCell ref="L83:P83"/>
    <mergeCell ref="Q83:T83"/>
    <mergeCell ref="U83:X83"/>
    <mergeCell ref="Y83:AB83"/>
    <mergeCell ref="A86:G86"/>
    <mergeCell ref="H86:K86"/>
    <mergeCell ref="L86:P86"/>
    <mergeCell ref="Q86:T86"/>
    <mergeCell ref="U86:X86"/>
    <mergeCell ref="Y86:AB86"/>
    <mergeCell ref="A85:G85"/>
    <mergeCell ref="H85:K85"/>
    <mergeCell ref="L85:P85"/>
    <mergeCell ref="Q85:T85"/>
    <mergeCell ref="U85:X85"/>
    <mergeCell ref="Y85:AB85"/>
    <mergeCell ref="L88:P88"/>
    <mergeCell ref="Q88:T88"/>
    <mergeCell ref="U88:X88"/>
    <mergeCell ref="Y88:AB88"/>
    <mergeCell ref="A87:G87"/>
    <mergeCell ref="H87:K87"/>
    <mergeCell ref="L87:P87"/>
    <mergeCell ref="Q87:T87"/>
    <mergeCell ref="U87:X87"/>
    <mergeCell ref="Y87:AB87"/>
    <mergeCell ref="A8:E8"/>
    <mergeCell ref="F8:AB8"/>
    <mergeCell ref="A10:G10"/>
    <mergeCell ref="H10:AB10"/>
    <mergeCell ref="E14:P14"/>
    <mergeCell ref="A104:AB104"/>
    <mergeCell ref="A105:AB105"/>
    <mergeCell ref="A106:AB106"/>
    <mergeCell ref="A107:D107"/>
    <mergeCell ref="G107:H107"/>
    <mergeCell ref="J107:N107"/>
    <mergeCell ref="P107:R107"/>
    <mergeCell ref="A101:X101"/>
    <mergeCell ref="Y101:AB101"/>
    <mergeCell ref="A102:X102"/>
    <mergeCell ref="Y102:AB102"/>
    <mergeCell ref="A103:X103"/>
    <mergeCell ref="Y103:AB103"/>
    <mergeCell ref="A96:AB96"/>
    <mergeCell ref="A97:AB97"/>
    <mergeCell ref="A98:AB98"/>
    <mergeCell ref="A99:X99"/>
    <mergeCell ref="Y99:AB99"/>
    <mergeCell ref="A100:X100"/>
    <mergeCell ref="A110:AB110"/>
    <mergeCell ref="A111:AB111"/>
    <mergeCell ref="Y100:AB100"/>
    <mergeCell ref="A90:AB90"/>
    <mergeCell ref="A91:AB91"/>
    <mergeCell ref="A92:AB92"/>
    <mergeCell ref="A93:AB93"/>
    <mergeCell ref="A94:AB94"/>
    <mergeCell ref="A95:AB95"/>
    <mergeCell ref="A89:G89"/>
    <mergeCell ref="H89:K89"/>
    <mergeCell ref="L89:P89"/>
    <mergeCell ref="Q89:T89"/>
    <mergeCell ref="U89:X89"/>
    <mergeCell ref="Y89:AB89"/>
    <mergeCell ref="A88:G88"/>
    <mergeCell ref="H88:K88"/>
    <mergeCell ref="M28:Q28"/>
    <mergeCell ref="M29:Q29"/>
    <mergeCell ref="M30:Q30"/>
    <mergeCell ref="M31:Q31"/>
    <mergeCell ref="M32:Q32"/>
    <mergeCell ref="M33:Q33"/>
    <mergeCell ref="A33:G33"/>
    <mergeCell ref="H33:L33"/>
    <mergeCell ref="A29:G29"/>
    <mergeCell ref="H29:L29"/>
    <mergeCell ref="R29:X29"/>
    <mergeCell ref="R30:X30"/>
    <mergeCell ref="R31:X31"/>
    <mergeCell ref="R32:X32"/>
    <mergeCell ref="R33:X33"/>
    <mergeCell ref="R28:X28"/>
  </mergeCells>
  <pageMargins left="0.25" right="0.25" top="0.75" bottom="0.75" header="0.3" footer="0.3"/>
  <pageSetup paperSize="9" orientation="portrait" r:id="rId1"/>
  <rowBreaks count="2" manualBreakCount="2">
    <brk id="48" max="16383" man="1"/>
    <brk id="69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0"/>
  <sheetViews>
    <sheetView topLeftCell="A72" workbookViewId="0">
      <selection activeCell="M21" sqref="M21:Q21"/>
    </sheetView>
  </sheetViews>
  <sheetFormatPr defaultRowHeight="15" x14ac:dyDescent="0.25"/>
  <cols>
    <col min="1" max="1" width="5.85546875" customWidth="1"/>
    <col min="2" max="6" width="3.5703125" customWidth="1"/>
    <col min="7" max="7" width="3.42578125" customWidth="1"/>
    <col min="8" max="8" width="2.42578125" customWidth="1"/>
    <col min="9" max="10" width="3.5703125" customWidth="1"/>
    <col min="11" max="11" width="2.5703125" customWidth="1"/>
    <col min="12" max="12" width="3.5703125" customWidth="1"/>
    <col min="13" max="13" width="0.28515625" customWidth="1"/>
    <col min="14" max="14" width="4.28515625" customWidth="1"/>
    <col min="15" max="19" width="3.5703125" customWidth="1"/>
    <col min="20" max="20" width="2" customWidth="1"/>
    <col min="21" max="21" width="3.5703125" customWidth="1"/>
    <col min="22" max="22" width="2" customWidth="1"/>
    <col min="23" max="23" width="2.5703125" customWidth="1"/>
    <col min="24" max="24" width="3" customWidth="1"/>
    <col min="25" max="25" width="2.42578125" customWidth="1"/>
    <col min="26" max="27" width="4.28515625" customWidth="1"/>
    <col min="28" max="28" width="2.7109375" customWidth="1"/>
    <col min="29" max="49" width="3.5703125" customWidth="1"/>
  </cols>
  <sheetData>
    <row r="1" spans="1:28" ht="30.75" customHeight="1" x14ac:dyDescent="0.25">
      <c r="A1" s="263" t="s">
        <v>197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2" customHeight="1" x14ac:dyDescent="0.25">
      <c r="A2" s="252" t="s">
        <v>54</v>
      </c>
      <c r="B2" s="252"/>
      <c r="C2" s="252"/>
      <c r="D2" s="252"/>
      <c r="E2" s="200" t="s">
        <v>55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</row>
    <row r="3" spans="1:28" ht="12" customHeight="1" x14ac:dyDescent="0.25">
      <c r="A3" s="264" t="s">
        <v>56</v>
      </c>
      <c r="B3" s="264"/>
      <c r="C3" s="264"/>
      <c r="D3" s="264"/>
      <c r="E3" s="264"/>
      <c r="F3" s="264"/>
      <c r="G3" s="264"/>
      <c r="H3" s="264"/>
      <c r="I3" s="264"/>
      <c r="J3" s="200" t="s">
        <v>199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</row>
    <row r="4" spans="1:28" ht="12" customHeight="1" x14ac:dyDescent="0.25">
      <c r="A4" s="252" t="s">
        <v>57</v>
      </c>
      <c r="B4" s="252"/>
      <c r="C4" s="260" t="s">
        <v>200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</row>
    <row r="5" spans="1:28" ht="12" customHeight="1" x14ac:dyDescent="0.25">
      <c r="A5" s="105" t="s">
        <v>58</v>
      </c>
      <c r="B5" s="104"/>
      <c r="C5" s="104"/>
      <c r="D5" s="260" t="s">
        <v>206</v>
      </c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52" t="s">
        <v>59</v>
      </c>
      <c r="Y5" s="252"/>
      <c r="Z5" s="261" t="s">
        <v>207</v>
      </c>
      <c r="AA5" s="261"/>
      <c r="AB5" s="261"/>
    </row>
    <row r="6" spans="1:28" ht="12" customHeight="1" x14ac:dyDescent="0.25">
      <c r="A6" s="107" t="s">
        <v>60</v>
      </c>
      <c r="B6" s="107"/>
      <c r="C6" s="107"/>
      <c r="D6" s="107"/>
      <c r="E6" s="107"/>
      <c r="F6" s="107"/>
      <c r="G6" s="200" t="s">
        <v>201</v>
      </c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</row>
    <row r="7" spans="1:28" ht="12" customHeight="1" x14ac:dyDescent="0.25">
      <c r="A7" s="252" t="s">
        <v>61</v>
      </c>
      <c r="B7" s="252"/>
      <c r="C7" s="262" t="s">
        <v>202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</row>
    <row r="8" spans="1:28" ht="38.25" customHeight="1" x14ac:dyDescent="0.25">
      <c r="A8" s="197" t="s">
        <v>62</v>
      </c>
      <c r="B8" s="197"/>
      <c r="C8" s="197"/>
      <c r="D8" s="197"/>
      <c r="E8" s="197"/>
      <c r="F8" s="198" t="s">
        <v>239</v>
      </c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</row>
    <row r="9" spans="1:28" ht="12" customHeight="1" x14ac:dyDescent="0.25">
      <c r="A9" s="252" t="s">
        <v>63</v>
      </c>
      <c r="B9" s="252"/>
      <c r="C9" s="252"/>
      <c r="D9" s="253">
        <v>2023</v>
      </c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</row>
    <row r="10" spans="1:28" ht="12" customHeight="1" x14ac:dyDescent="0.25">
      <c r="A10" s="199" t="s">
        <v>64</v>
      </c>
      <c r="B10" s="199"/>
      <c r="C10" s="199"/>
      <c r="D10" s="199"/>
      <c r="E10" s="199"/>
      <c r="F10" s="199"/>
      <c r="G10" s="199"/>
      <c r="H10" s="200" t="s">
        <v>65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</row>
    <row r="11" spans="1:28" ht="5.25" customHeight="1" x14ac:dyDescent="0.25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</row>
    <row r="12" spans="1:28" x14ac:dyDescent="0.25">
      <c r="A12" s="248" t="s">
        <v>66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 t="s">
        <v>67</v>
      </c>
      <c r="R12" s="248"/>
      <c r="S12" s="248"/>
      <c r="T12" s="248"/>
      <c r="U12" s="248" t="s">
        <v>68</v>
      </c>
      <c r="V12" s="248"/>
      <c r="W12" s="248"/>
      <c r="X12" s="248"/>
      <c r="Y12" s="248" t="s">
        <v>69</v>
      </c>
      <c r="Z12" s="248"/>
      <c r="AA12" s="248"/>
      <c r="AB12" s="248"/>
    </row>
    <row r="13" spans="1:28" ht="27" customHeight="1" x14ac:dyDescent="0.25">
      <c r="A13" s="257" t="str">
        <f>'ANEXO 10-2022'!A13:M13</f>
        <v>Termo de colaboração nº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9"/>
      <c r="N13" s="254" t="s">
        <v>240</v>
      </c>
      <c r="O13" s="265"/>
      <c r="P13" s="266"/>
      <c r="Q13" s="240">
        <v>44734</v>
      </c>
      <c r="R13" s="241"/>
      <c r="S13" s="241"/>
      <c r="T13" s="241"/>
      <c r="U13" s="250" t="s">
        <v>237</v>
      </c>
      <c r="V13" s="251"/>
      <c r="W13" s="251"/>
      <c r="X13" s="251"/>
      <c r="Y13" s="173">
        <f>'Plano Aplicação'!N15</f>
        <v>56366.641199999991</v>
      </c>
      <c r="Z13" s="173"/>
      <c r="AA13" s="173"/>
      <c r="AB13" s="173"/>
    </row>
    <row r="14" spans="1:28" x14ac:dyDescent="0.25">
      <c r="A14" s="243" t="s">
        <v>70</v>
      </c>
      <c r="B14" s="243"/>
      <c r="C14" s="243"/>
      <c r="D14" s="243"/>
      <c r="E14" s="245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7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</row>
    <row r="15" spans="1:28" ht="6.75" customHeight="1" x14ac:dyDescent="0.25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</row>
    <row r="16" spans="1:28" x14ac:dyDescent="0.25">
      <c r="A16" s="248" t="s">
        <v>71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</row>
    <row r="17" spans="1:28" ht="42" customHeight="1" x14ac:dyDescent="0.25">
      <c r="A17" s="237" t="s">
        <v>72</v>
      </c>
      <c r="B17" s="237"/>
      <c r="C17" s="237"/>
      <c r="D17" s="237"/>
      <c r="E17" s="237"/>
      <c r="F17" s="237"/>
      <c r="G17" s="237"/>
      <c r="H17" s="237" t="s">
        <v>73</v>
      </c>
      <c r="I17" s="237"/>
      <c r="J17" s="237"/>
      <c r="K17" s="237"/>
      <c r="L17" s="237"/>
      <c r="M17" s="238" t="s">
        <v>74</v>
      </c>
      <c r="N17" s="238"/>
      <c r="O17" s="238"/>
      <c r="P17" s="238"/>
      <c r="Q17" s="238"/>
      <c r="R17" s="237" t="s">
        <v>75</v>
      </c>
      <c r="S17" s="237"/>
      <c r="T17" s="237"/>
      <c r="U17" s="237"/>
      <c r="V17" s="237"/>
      <c r="W17" s="237"/>
      <c r="X17" s="237"/>
      <c r="Y17" s="237" t="s">
        <v>76</v>
      </c>
      <c r="Z17" s="237"/>
      <c r="AA17" s="237"/>
      <c r="AB17" s="237"/>
    </row>
    <row r="18" spans="1:28" x14ac:dyDescent="0.25">
      <c r="A18" s="186">
        <v>44936</v>
      </c>
      <c r="B18" s="186"/>
      <c r="C18" s="186"/>
      <c r="D18" s="186"/>
      <c r="E18" s="186"/>
      <c r="F18" s="186"/>
      <c r="G18" s="186"/>
      <c r="H18" s="284">
        <v>4697.22</v>
      </c>
      <c r="I18" s="285"/>
      <c r="J18" s="285"/>
      <c r="K18" s="285"/>
      <c r="L18" s="286"/>
      <c r="M18" s="186">
        <v>44956</v>
      </c>
      <c r="N18" s="186"/>
      <c r="O18" s="186"/>
      <c r="P18" s="186"/>
      <c r="Q18" s="186"/>
      <c r="R18" s="188" t="s">
        <v>209</v>
      </c>
      <c r="S18" s="188"/>
      <c r="T18" s="188"/>
      <c r="U18" s="188"/>
      <c r="V18" s="188"/>
      <c r="W18" s="188"/>
      <c r="X18" s="188"/>
      <c r="Y18" s="236">
        <v>4697.22</v>
      </c>
      <c r="Z18" s="187"/>
      <c r="AA18" s="187"/>
      <c r="AB18" s="187"/>
    </row>
    <row r="19" spans="1:28" x14ac:dyDescent="0.25">
      <c r="A19" s="186">
        <v>44967</v>
      </c>
      <c r="B19" s="186"/>
      <c r="C19" s="186"/>
      <c r="D19" s="186"/>
      <c r="E19" s="186"/>
      <c r="F19" s="186"/>
      <c r="G19" s="186"/>
      <c r="H19" s="284">
        <v>4697.22</v>
      </c>
      <c r="I19" s="285"/>
      <c r="J19" s="285"/>
      <c r="K19" s="285"/>
      <c r="L19" s="286"/>
      <c r="M19" s="186">
        <v>44971</v>
      </c>
      <c r="N19" s="186"/>
      <c r="O19" s="186"/>
      <c r="P19" s="186"/>
      <c r="Q19" s="186"/>
      <c r="R19" s="188" t="s">
        <v>209</v>
      </c>
      <c r="S19" s="188"/>
      <c r="T19" s="188"/>
      <c r="U19" s="188"/>
      <c r="V19" s="188"/>
      <c r="W19" s="188"/>
      <c r="X19" s="188"/>
      <c r="Y19" s="236">
        <v>4697.22</v>
      </c>
      <c r="Z19" s="187"/>
      <c r="AA19" s="187"/>
      <c r="AB19" s="187"/>
    </row>
    <row r="20" spans="1:28" x14ac:dyDescent="0.25">
      <c r="A20" s="186">
        <v>44995</v>
      </c>
      <c r="B20" s="186"/>
      <c r="C20" s="186"/>
      <c r="D20" s="186"/>
      <c r="E20" s="186"/>
      <c r="F20" s="186"/>
      <c r="G20" s="186"/>
      <c r="H20" s="236">
        <v>4697.22</v>
      </c>
      <c r="I20" s="187"/>
      <c r="J20" s="187"/>
      <c r="K20" s="187"/>
      <c r="L20" s="187"/>
      <c r="M20" s="186">
        <v>44988</v>
      </c>
      <c r="N20" s="186"/>
      <c r="O20" s="186"/>
      <c r="P20" s="186"/>
      <c r="Q20" s="186"/>
      <c r="R20" s="188" t="s">
        <v>209</v>
      </c>
      <c r="S20" s="188"/>
      <c r="T20" s="188"/>
      <c r="U20" s="188"/>
      <c r="V20" s="188"/>
      <c r="W20" s="188"/>
      <c r="X20" s="188"/>
      <c r="Y20" s="236">
        <v>4697.22</v>
      </c>
      <c r="Z20" s="187"/>
      <c r="AA20" s="187"/>
      <c r="AB20" s="187"/>
    </row>
    <row r="21" spans="1:28" x14ac:dyDescent="0.25">
      <c r="A21" s="186"/>
      <c r="B21" s="186"/>
      <c r="C21" s="186"/>
      <c r="D21" s="186"/>
      <c r="E21" s="186"/>
      <c r="F21" s="186"/>
      <c r="G21" s="186"/>
      <c r="H21" s="187"/>
      <c r="I21" s="187"/>
      <c r="J21" s="187"/>
      <c r="K21" s="187"/>
      <c r="L21" s="187"/>
      <c r="M21" s="186"/>
      <c r="N21" s="186"/>
      <c r="O21" s="186"/>
      <c r="P21" s="186"/>
      <c r="Q21" s="186"/>
      <c r="R21" s="188"/>
      <c r="S21" s="188"/>
      <c r="T21" s="188"/>
      <c r="U21" s="188"/>
      <c r="V21" s="188"/>
      <c r="W21" s="188"/>
      <c r="X21" s="188"/>
      <c r="Y21" s="187"/>
      <c r="Z21" s="187"/>
      <c r="AA21" s="187"/>
      <c r="AB21" s="187"/>
    </row>
    <row r="22" spans="1:28" x14ac:dyDescent="0.25">
      <c r="A22" s="186"/>
      <c r="B22" s="186"/>
      <c r="C22" s="186"/>
      <c r="D22" s="186"/>
      <c r="E22" s="186"/>
      <c r="F22" s="186"/>
      <c r="G22" s="186"/>
      <c r="H22" s="187"/>
      <c r="I22" s="187"/>
      <c r="J22" s="187"/>
      <c r="K22" s="187"/>
      <c r="L22" s="187"/>
      <c r="M22" s="186"/>
      <c r="N22" s="186"/>
      <c r="O22" s="186"/>
      <c r="P22" s="186"/>
      <c r="Q22" s="186"/>
      <c r="R22" s="188"/>
      <c r="S22" s="188"/>
      <c r="T22" s="188"/>
      <c r="U22" s="188"/>
      <c r="V22" s="188"/>
      <c r="W22" s="188"/>
      <c r="X22" s="188"/>
      <c r="Y22" s="187"/>
      <c r="Z22" s="187"/>
      <c r="AA22" s="187"/>
      <c r="AB22" s="187"/>
    </row>
    <row r="23" spans="1:28" x14ac:dyDescent="0.25">
      <c r="A23" s="186"/>
      <c r="B23" s="186"/>
      <c r="C23" s="186"/>
      <c r="D23" s="186"/>
      <c r="E23" s="186"/>
      <c r="F23" s="186"/>
      <c r="G23" s="186"/>
      <c r="H23" s="187"/>
      <c r="I23" s="187"/>
      <c r="J23" s="187"/>
      <c r="K23" s="187"/>
      <c r="L23" s="187"/>
      <c r="M23" s="186"/>
      <c r="N23" s="186"/>
      <c r="O23" s="186"/>
      <c r="P23" s="186"/>
      <c r="Q23" s="186"/>
      <c r="R23" s="188"/>
      <c r="S23" s="188"/>
      <c r="T23" s="188"/>
      <c r="U23" s="188"/>
      <c r="V23" s="188"/>
      <c r="W23" s="188"/>
      <c r="X23" s="188"/>
      <c r="Y23" s="187"/>
      <c r="Z23" s="187"/>
      <c r="AA23" s="187"/>
      <c r="AB23" s="187"/>
    </row>
    <row r="24" spans="1:28" x14ac:dyDescent="0.25">
      <c r="A24" s="186"/>
      <c r="B24" s="186"/>
      <c r="C24" s="186"/>
      <c r="D24" s="186"/>
      <c r="E24" s="186"/>
      <c r="F24" s="186"/>
      <c r="G24" s="186"/>
      <c r="H24" s="187"/>
      <c r="I24" s="187"/>
      <c r="J24" s="187"/>
      <c r="K24" s="187"/>
      <c r="L24" s="187"/>
      <c r="M24" s="186"/>
      <c r="N24" s="186"/>
      <c r="O24" s="186"/>
      <c r="P24" s="186"/>
      <c r="Q24" s="186"/>
      <c r="R24" s="188"/>
      <c r="S24" s="188"/>
      <c r="T24" s="188"/>
      <c r="U24" s="188"/>
      <c r="V24" s="188"/>
      <c r="W24" s="188"/>
      <c r="X24" s="188"/>
      <c r="Y24" s="187"/>
      <c r="Z24" s="187"/>
      <c r="AA24" s="187"/>
      <c r="AB24" s="187"/>
    </row>
    <row r="25" spans="1:28" x14ac:dyDescent="0.25">
      <c r="A25" s="186"/>
      <c r="B25" s="186"/>
      <c r="C25" s="186"/>
      <c r="D25" s="186"/>
      <c r="E25" s="186"/>
      <c r="F25" s="186"/>
      <c r="G25" s="186"/>
      <c r="H25" s="187"/>
      <c r="I25" s="187"/>
      <c r="J25" s="187"/>
      <c r="K25" s="187"/>
      <c r="L25" s="187"/>
      <c r="M25" s="186"/>
      <c r="N25" s="186"/>
      <c r="O25" s="186"/>
      <c r="P25" s="186"/>
      <c r="Q25" s="186"/>
      <c r="R25" s="188"/>
      <c r="S25" s="188"/>
      <c r="T25" s="188"/>
      <c r="U25" s="188"/>
      <c r="V25" s="188"/>
      <c r="W25" s="188"/>
      <c r="X25" s="188"/>
      <c r="Y25" s="187"/>
      <c r="Z25" s="187"/>
      <c r="AA25" s="187"/>
      <c r="AB25" s="187"/>
    </row>
    <row r="26" spans="1:28" x14ac:dyDescent="0.25">
      <c r="A26" s="186"/>
      <c r="B26" s="186"/>
      <c r="C26" s="186"/>
      <c r="D26" s="186"/>
      <c r="E26" s="186"/>
      <c r="F26" s="186"/>
      <c r="G26" s="186"/>
      <c r="H26" s="187"/>
      <c r="I26" s="187"/>
      <c r="J26" s="187"/>
      <c r="K26" s="187"/>
      <c r="L26" s="187"/>
      <c r="M26" s="186"/>
      <c r="N26" s="186"/>
      <c r="O26" s="186"/>
      <c r="P26" s="186"/>
      <c r="Q26" s="186"/>
      <c r="R26" s="188"/>
      <c r="S26" s="188"/>
      <c r="T26" s="188"/>
      <c r="U26" s="188"/>
      <c r="V26" s="188"/>
      <c r="W26" s="188"/>
      <c r="X26" s="188"/>
      <c r="Y26" s="187"/>
      <c r="Z26" s="187"/>
      <c r="AA26" s="187"/>
      <c r="AB26" s="187"/>
    </row>
    <row r="27" spans="1:28" x14ac:dyDescent="0.25">
      <c r="A27" s="186"/>
      <c r="B27" s="186"/>
      <c r="C27" s="186"/>
      <c r="D27" s="186"/>
      <c r="E27" s="186"/>
      <c r="F27" s="186"/>
      <c r="G27" s="186"/>
      <c r="H27" s="187"/>
      <c r="I27" s="187"/>
      <c r="J27" s="187"/>
      <c r="K27" s="187"/>
      <c r="L27" s="187"/>
      <c r="M27" s="186"/>
      <c r="N27" s="186"/>
      <c r="O27" s="186"/>
      <c r="P27" s="186"/>
      <c r="Q27" s="186"/>
      <c r="R27" s="188"/>
      <c r="S27" s="188"/>
      <c r="T27" s="188"/>
      <c r="U27" s="188"/>
      <c r="V27" s="188"/>
      <c r="W27" s="188"/>
      <c r="X27" s="188"/>
      <c r="Y27" s="187"/>
      <c r="Z27" s="187"/>
      <c r="AA27" s="187"/>
      <c r="AB27" s="187"/>
    </row>
    <row r="28" spans="1:28" x14ac:dyDescent="0.25">
      <c r="A28" s="186"/>
      <c r="B28" s="186"/>
      <c r="C28" s="186"/>
      <c r="D28" s="186"/>
      <c r="E28" s="186"/>
      <c r="F28" s="186"/>
      <c r="G28" s="186"/>
      <c r="H28" s="187"/>
      <c r="I28" s="187"/>
      <c r="J28" s="187"/>
      <c r="K28" s="187"/>
      <c r="L28" s="187"/>
      <c r="M28" s="186"/>
      <c r="N28" s="186"/>
      <c r="O28" s="186"/>
      <c r="P28" s="186"/>
      <c r="Q28" s="186"/>
      <c r="R28" s="188"/>
      <c r="S28" s="188"/>
      <c r="T28" s="188"/>
      <c r="U28" s="188"/>
      <c r="V28" s="188"/>
      <c r="W28" s="188"/>
      <c r="X28" s="188"/>
      <c r="Y28" s="187"/>
      <c r="Z28" s="187"/>
      <c r="AA28" s="187"/>
      <c r="AB28" s="187"/>
    </row>
    <row r="29" spans="1:28" x14ac:dyDescent="0.25">
      <c r="A29" s="186"/>
      <c r="B29" s="186"/>
      <c r="C29" s="186"/>
      <c r="D29" s="186"/>
      <c r="E29" s="186"/>
      <c r="F29" s="186"/>
      <c r="G29" s="186"/>
      <c r="H29" s="187"/>
      <c r="I29" s="187"/>
      <c r="J29" s="187"/>
      <c r="K29" s="187"/>
      <c r="L29" s="187"/>
      <c r="M29" s="186"/>
      <c r="N29" s="186"/>
      <c r="O29" s="186"/>
      <c r="P29" s="186"/>
      <c r="Q29" s="186"/>
      <c r="R29" s="188"/>
      <c r="S29" s="188"/>
      <c r="T29" s="188"/>
      <c r="U29" s="188"/>
      <c r="V29" s="188"/>
      <c r="W29" s="188"/>
      <c r="X29" s="188"/>
      <c r="Y29" s="187"/>
      <c r="Z29" s="187"/>
      <c r="AA29" s="187"/>
      <c r="AB29" s="187"/>
    </row>
    <row r="30" spans="1:28" hidden="1" x14ac:dyDescent="0.25">
      <c r="A30" s="186"/>
      <c r="B30" s="186"/>
      <c r="C30" s="186"/>
      <c r="D30" s="186"/>
      <c r="E30" s="186"/>
      <c r="F30" s="186"/>
      <c r="G30" s="186"/>
      <c r="H30" s="187"/>
      <c r="I30" s="187"/>
      <c r="J30" s="187"/>
      <c r="K30" s="187"/>
      <c r="L30" s="187"/>
      <c r="M30" s="186"/>
      <c r="N30" s="186"/>
      <c r="O30" s="186"/>
      <c r="P30" s="186"/>
      <c r="Q30" s="186"/>
      <c r="R30" s="188"/>
      <c r="S30" s="188"/>
      <c r="T30" s="188"/>
      <c r="U30" s="188"/>
      <c r="V30" s="188"/>
      <c r="W30" s="188"/>
      <c r="X30" s="188"/>
      <c r="Y30" s="187"/>
      <c r="Z30" s="187"/>
      <c r="AA30" s="187"/>
      <c r="AB30" s="187"/>
    </row>
    <row r="31" spans="1:28" hidden="1" x14ac:dyDescent="0.25">
      <c r="A31" s="186"/>
      <c r="B31" s="186"/>
      <c r="C31" s="186"/>
      <c r="D31" s="186"/>
      <c r="E31" s="186"/>
      <c r="F31" s="186"/>
      <c r="G31" s="186"/>
      <c r="H31" s="187"/>
      <c r="I31" s="187"/>
      <c r="J31" s="187"/>
      <c r="K31" s="187"/>
      <c r="L31" s="187"/>
      <c r="M31" s="186"/>
      <c r="N31" s="186"/>
      <c r="O31" s="186"/>
      <c r="P31" s="186"/>
      <c r="Q31" s="186"/>
      <c r="R31" s="188"/>
      <c r="S31" s="188"/>
      <c r="T31" s="188"/>
      <c r="U31" s="188"/>
      <c r="V31" s="188"/>
      <c r="W31" s="188"/>
      <c r="X31" s="188"/>
      <c r="Y31" s="187"/>
      <c r="Z31" s="187"/>
      <c r="AA31" s="187"/>
      <c r="AB31" s="187"/>
    </row>
    <row r="32" spans="1:28" hidden="1" x14ac:dyDescent="0.25">
      <c r="A32" s="186"/>
      <c r="B32" s="186"/>
      <c r="C32" s="186"/>
      <c r="D32" s="186"/>
      <c r="E32" s="186"/>
      <c r="F32" s="186"/>
      <c r="G32" s="186"/>
      <c r="H32" s="187"/>
      <c r="I32" s="187"/>
      <c r="J32" s="187"/>
      <c r="K32" s="187"/>
      <c r="L32" s="187"/>
      <c r="M32" s="186"/>
      <c r="N32" s="186"/>
      <c r="O32" s="186"/>
      <c r="P32" s="186"/>
      <c r="Q32" s="186"/>
      <c r="R32" s="188"/>
      <c r="S32" s="188"/>
      <c r="T32" s="188"/>
      <c r="U32" s="188"/>
      <c r="V32" s="188"/>
      <c r="W32" s="188"/>
      <c r="X32" s="188"/>
      <c r="Y32" s="187"/>
      <c r="Z32" s="187"/>
      <c r="AA32" s="187"/>
      <c r="AB32" s="187"/>
    </row>
    <row r="33" spans="1:28" x14ac:dyDescent="0.25">
      <c r="A33" s="233" t="s">
        <v>77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  <c r="Y33" s="230">
        <f>'ANEXO 10-2022'!Y103</f>
        <v>4.0200000000040745</v>
      </c>
      <c r="Z33" s="230"/>
      <c r="AA33" s="230"/>
      <c r="AB33" s="230"/>
    </row>
    <row r="34" spans="1:28" x14ac:dyDescent="0.25">
      <c r="A34" s="225" t="s">
        <v>78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7"/>
      <c r="Y34" s="228">
        <f>SUM(Y18:AB32)</f>
        <v>14091.66</v>
      </c>
      <c r="Z34" s="228"/>
      <c r="AA34" s="228"/>
      <c r="AB34" s="228"/>
    </row>
    <row r="35" spans="1:28" x14ac:dyDescent="0.25">
      <c r="A35" s="225" t="s">
        <v>79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7"/>
      <c r="Y35" s="230">
        <f>IF(YEAR(RELATÓRIO!E3)='ANEXO 10-2023'!D9,RELATÓRIO!E22,0)+IF(YEAR(RELATÓRIO!I3)='ANEXO 10-2023'!D9,RELATÓRIO!I20,0)+IF(YEAR(RELATÓRIO!N3)='ANEXO 10-2023'!D9,RELATÓRIO!N20,0)+IF(YEAR(RELATÓRIO!S3)='ANEXO 10-2023'!D9,RELATÓRIO!S20,0)+IF(YEAR(RELATÓRIO!X3)='ANEXO 10-2023'!D9,RELATÓRIO!X20,0)+IF(YEAR(RELATÓRIO!AC3)='ANEXO 10-2023'!D9,RELATÓRIO!AC20,0)+IF(YEAR(RELATÓRIO!AH3)='ANEXO 10-2023'!D9,RELATÓRIO!AH20,0)+IF(YEAR(RELATÓRIO!AM3)='ANEXO 10-2023'!D9,RELATÓRIO!AM20,0)+IF(YEAR(RELATÓRIO!AR3)='ANEXO 10-2023'!D9,RELATÓRIO!AR20,0)+IF(YEAR(RELATÓRIO!AW3)='ANEXO 10-2023'!D9,RELATÓRIO!AW20,0)+IF(YEAR(RELATÓRIO!BB3)='ANEXO 10-2023'!D9,RELATÓRIO!BB20,0)+IF(YEAR(RELATÓRIO!BG3)='ANEXO 10-2023'!D9,RELATÓRIO!BG20,0)</f>
        <v>7.0000000000000007E-2</v>
      </c>
      <c r="Z35" s="230"/>
      <c r="AA35" s="230"/>
      <c r="AB35" s="230"/>
    </row>
    <row r="36" spans="1:28" x14ac:dyDescent="0.25">
      <c r="A36" s="225" t="s">
        <v>80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7"/>
      <c r="Y36" s="187">
        <v>0</v>
      </c>
      <c r="Z36" s="187"/>
      <c r="AA36" s="187"/>
      <c r="AB36" s="187"/>
    </row>
    <row r="37" spans="1:28" x14ac:dyDescent="0.25">
      <c r="A37" s="225" t="s">
        <v>81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7"/>
      <c r="Y37" s="228">
        <f>SUM(Y33:AB36)</f>
        <v>14095.750000000004</v>
      </c>
      <c r="Z37" s="228"/>
      <c r="AA37" s="228"/>
      <c r="AB37" s="228"/>
    </row>
    <row r="38" spans="1:28" ht="7.5" customHeight="1" x14ac:dyDescent="0.25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8" x14ac:dyDescent="0.25">
      <c r="A39" s="225" t="s">
        <v>82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7"/>
      <c r="Y39" s="230">
        <f>U68</f>
        <v>2695.25</v>
      </c>
      <c r="Z39" s="230"/>
      <c r="AA39" s="230"/>
      <c r="AB39" s="230"/>
    </row>
    <row r="40" spans="1:28" x14ac:dyDescent="0.25">
      <c r="A40" s="225" t="s">
        <v>83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7"/>
      <c r="Y40" s="231">
        <f>SUM(Y37:AB39)</f>
        <v>16791.000000000004</v>
      </c>
      <c r="Z40" s="232"/>
      <c r="AA40" s="232"/>
      <c r="AB40" s="232"/>
    </row>
    <row r="41" spans="1:28" ht="9" customHeight="1" x14ac:dyDescent="0.25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</row>
    <row r="42" spans="1:28" ht="12" customHeight="1" x14ac:dyDescent="0.25">
      <c r="A42" s="193" t="s">
        <v>84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</row>
    <row r="43" spans="1:28" ht="12" customHeight="1" x14ac:dyDescent="0.25">
      <c r="A43" s="193" t="s">
        <v>85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</row>
    <row r="44" spans="1:28" ht="12" customHeight="1" x14ac:dyDescent="0.25">
      <c r="A44" s="193" t="s">
        <v>86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</row>
    <row r="45" spans="1:28" ht="15" customHeight="1" x14ac:dyDescent="0.25">
      <c r="A45" s="197" t="s">
        <v>121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223" t="str">
        <f>J3</f>
        <v>Associação Assistencial Dona Nair Manoelina de Oliveira</v>
      </c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</row>
    <row r="46" spans="1:28" ht="15" customHeight="1" x14ac:dyDescent="0.25">
      <c r="A46" s="197" t="s">
        <v>124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224">
        <f>D9</f>
        <v>2023</v>
      </c>
      <c r="X46" s="224"/>
      <c r="Y46" s="197" t="s">
        <v>122</v>
      </c>
      <c r="Z46" s="197"/>
      <c r="AA46" s="197"/>
      <c r="AB46" s="197"/>
    </row>
    <row r="47" spans="1:28" ht="15" customHeight="1" x14ac:dyDescent="0.25">
      <c r="A47" s="197" t="s">
        <v>123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</row>
    <row r="48" spans="1:28" ht="3" customHeight="1" x14ac:dyDescent="0.25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</row>
    <row r="49" spans="1:28" x14ac:dyDescent="0.25">
      <c r="A49" s="213" t="s">
        <v>87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5"/>
    </row>
    <row r="50" spans="1:28" x14ac:dyDescent="0.25">
      <c r="A50" s="216" t="s">
        <v>88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8"/>
    </row>
    <row r="51" spans="1:28" ht="70.5" customHeight="1" x14ac:dyDescent="0.25">
      <c r="A51" s="177" t="s">
        <v>89</v>
      </c>
      <c r="B51" s="177"/>
      <c r="C51" s="177"/>
      <c r="D51" s="177"/>
      <c r="E51" s="177"/>
      <c r="F51" s="177"/>
      <c r="G51" s="177"/>
      <c r="H51" s="177" t="s">
        <v>90</v>
      </c>
      <c r="I51" s="177"/>
      <c r="J51" s="177"/>
      <c r="K51" s="177"/>
      <c r="L51" s="177" t="s">
        <v>91</v>
      </c>
      <c r="M51" s="177"/>
      <c r="N51" s="177"/>
      <c r="O51" s="177"/>
      <c r="P51" s="177"/>
      <c r="Q51" s="177" t="s">
        <v>92</v>
      </c>
      <c r="R51" s="177"/>
      <c r="S51" s="177"/>
      <c r="T51" s="177"/>
      <c r="U51" s="177" t="s">
        <v>93</v>
      </c>
      <c r="V51" s="177"/>
      <c r="W51" s="177"/>
      <c r="X51" s="177"/>
      <c r="Y51" s="177" t="s">
        <v>94</v>
      </c>
      <c r="Z51" s="177"/>
      <c r="AA51" s="177"/>
      <c r="AB51" s="177"/>
    </row>
    <row r="52" spans="1:28" x14ac:dyDescent="0.25">
      <c r="A52" s="221" t="s">
        <v>95</v>
      </c>
      <c r="B52" s="221"/>
      <c r="C52" s="221"/>
      <c r="D52" s="221"/>
      <c r="E52" s="221"/>
      <c r="F52" s="221"/>
      <c r="G52" s="221"/>
      <c r="H52" s="178">
        <f>Dados!BR2</f>
        <v>2695.25</v>
      </c>
      <c r="I52" s="178"/>
      <c r="J52" s="178"/>
      <c r="K52" s="178"/>
      <c r="L52" s="173">
        <f>'ANEXO 10-2022'!Y53</f>
        <v>0</v>
      </c>
      <c r="M52" s="173"/>
      <c r="N52" s="173"/>
      <c r="O52" s="173"/>
      <c r="P52" s="173"/>
      <c r="Q52" s="173">
        <f>Dados!BT2</f>
        <v>2695.25</v>
      </c>
      <c r="R52" s="173"/>
      <c r="S52" s="173"/>
      <c r="T52" s="173"/>
      <c r="U52" s="173">
        <f>L52+Q52</f>
        <v>2695.25</v>
      </c>
      <c r="V52" s="173"/>
      <c r="W52" s="173"/>
      <c r="X52" s="173"/>
      <c r="Y52" s="173">
        <f>Dados!BV2</f>
        <v>0</v>
      </c>
      <c r="Z52" s="173"/>
      <c r="AA52" s="173"/>
      <c r="AB52" s="173"/>
    </row>
    <row r="53" spans="1:28" x14ac:dyDescent="0.25">
      <c r="A53" s="221" t="s">
        <v>96</v>
      </c>
      <c r="B53" s="221"/>
      <c r="C53" s="221"/>
      <c r="D53" s="221"/>
      <c r="E53" s="221"/>
      <c r="F53" s="221"/>
      <c r="G53" s="221"/>
      <c r="H53" s="178">
        <f>Dados!BR3</f>
        <v>0</v>
      </c>
      <c r="I53" s="178"/>
      <c r="J53" s="178"/>
      <c r="K53" s="178"/>
      <c r="L53" s="173">
        <f>'ANEXO 10-2022'!Y54</f>
        <v>0</v>
      </c>
      <c r="M53" s="173"/>
      <c r="N53" s="173"/>
      <c r="O53" s="173"/>
      <c r="P53" s="173"/>
      <c r="Q53" s="173">
        <f>Dados!BT3</f>
        <v>0</v>
      </c>
      <c r="R53" s="173"/>
      <c r="S53" s="173"/>
      <c r="T53" s="173"/>
      <c r="U53" s="173">
        <f t="shared" ref="U53:U67" si="0">L53+Q53</f>
        <v>0</v>
      </c>
      <c r="V53" s="173"/>
      <c r="W53" s="173"/>
      <c r="X53" s="173"/>
      <c r="Y53" s="173">
        <f>Dados!BV3</f>
        <v>0</v>
      </c>
      <c r="Z53" s="173"/>
      <c r="AA53" s="173"/>
      <c r="AB53" s="173"/>
    </row>
    <row r="54" spans="1:28" x14ac:dyDescent="0.25">
      <c r="A54" s="220" t="s">
        <v>97</v>
      </c>
      <c r="B54" s="220"/>
      <c r="C54" s="220"/>
      <c r="D54" s="220"/>
      <c r="E54" s="220"/>
      <c r="F54" s="220"/>
      <c r="G54" s="220"/>
      <c r="H54" s="178">
        <f>Dados!BR4</f>
        <v>0</v>
      </c>
      <c r="I54" s="178"/>
      <c r="J54" s="178"/>
      <c r="K54" s="178"/>
      <c r="L54" s="173">
        <f>'ANEXO 10-2022'!Y55</f>
        <v>0</v>
      </c>
      <c r="M54" s="173"/>
      <c r="N54" s="173"/>
      <c r="O54" s="173"/>
      <c r="P54" s="173"/>
      <c r="Q54" s="173">
        <f>Dados!BT4</f>
        <v>0</v>
      </c>
      <c r="R54" s="173"/>
      <c r="S54" s="173"/>
      <c r="T54" s="173"/>
      <c r="U54" s="173">
        <f t="shared" si="0"/>
        <v>0</v>
      </c>
      <c r="V54" s="173"/>
      <c r="W54" s="173"/>
      <c r="X54" s="173"/>
      <c r="Y54" s="173">
        <f>Dados!BV4</f>
        <v>0</v>
      </c>
      <c r="Z54" s="173"/>
      <c r="AA54" s="173"/>
      <c r="AB54" s="173"/>
    </row>
    <row r="55" spans="1:28" x14ac:dyDescent="0.25">
      <c r="A55" s="221" t="s">
        <v>98</v>
      </c>
      <c r="B55" s="221"/>
      <c r="C55" s="221"/>
      <c r="D55" s="221"/>
      <c r="E55" s="221"/>
      <c r="F55" s="221"/>
      <c r="G55" s="221"/>
      <c r="H55" s="178">
        <f>Dados!BR5</f>
        <v>0</v>
      </c>
      <c r="I55" s="178"/>
      <c r="J55" s="178"/>
      <c r="K55" s="178"/>
      <c r="L55" s="173">
        <f>'ANEXO 10-2022'!Y56</f>
        <v>0</v>
      </c>
      <c r="M55" s="173"/>
      <c r="N55" s="173"/>
      <c r="O55" s="173"/>
      <c r="P55" s="173"/>
      <c r="Q55" s="173">
        <f>Dados!BT5</f>
        <v>0</v>
      </c>
      <c r="R55" s="173"/>
      <c r="S55" s="173"/>
      <c r="T55" s="173"/>
      <c r="U55" s="173">
        <f t="shared" si="0"/>
        <v>0</v>
      </c>
      <c r="V55" s="173"/>
      <c r="W55" s="173"/>
      <c r="X55" s="173"/>
      <c r="Y55" s="173">
        <f>Dados!BV5</f>
        <v>0</v>
      </c>
      <c r="Z55" s="173"/>
      <c r="AA55" s="173"/>
      <c r="AB55" s="173"/>
    </row>
    <row r="56" spans="1:28" x14ac:dyDescent="0.25">
      <c r="A56" s="220" t="s">
        <v>21</v>
      </c>
      <c r="B56" s="220"/>
      <c r="C56" s="220"/>
      <c r="D56" s="220"/>
      <c r="E56" s="220"/>
      <c r="F56" s="220"/>
      <c r="G56" s="220"/>
      <c r="H56" s="178">
        <f>Dados!BR6</f>
        <v>0</v>
      </c>
      <c r="I56" s="178"/>
      <c r="J56" s="178"/>
      <c r="K56" s="178"/>
      <c r="L56" s="173">
        <f>'ANEXO 10-2022'!Y57</f>
        <v>0</v>
      </c>
      <c r="M56" s="173"/>
      <c r="N56" s="173"/>
      <c r="O56" s="173"/>
      <c r="P56" s="173"/>
      <c r="Q56" s="173">
        <f>Dados!BT6</f>
        <v>0</v>
      </c>
      <c r="R56" s="173"/>
      <c r="S56" s="173"/>
      <c r="T56" s="173"/>
      <c r="U56" s="173">
        <f t="shared" si="0"/>
        <v>0</v>
      </c>
      <c r="V56" s="173"/>
      <c r="W56" s="173"/>
      <c r="X56" s="173"/>
      <c r="Y56" s="173">
        <f>Dados!BV6</f>
        <v>0</v>
      </c>
      <c r="Z56" s="173"/>
      <c r="AA56" s="173"/>
      <c r="AB56" s="173"/>
    </row>
    <row r="57" spans="1:28" x14ac:dyDescent="0.25">
      <c r="A57" s="221" t="s">
        <v>22</v>
      </c>
      <c r="B57" s="221"/>
      <c r="C57" s="221"/>
      <c r="D57" s="221"/>
      <c r="E57" s="221"/>
      <c r="F57" s="221"/>
      <c r="G57" s="221"/>
      <c r="H57" s="178">
        <f>Dados!BR7</f>
        <v>0</v>
      </c>
      <c r="I57" s="178"/>
      <c r="J57" s="178"/>
      <c r="K57" s="178"/>
      <c r="L57" s="173">
        <f>'ANEXO 10-2022'!Y58</f>
        <v>0</v>
      </c>
      <c r="M57" s="173"/>
      <c r="N57" s="173"/>
      <c r="O57" s="173"/>
      <c r="P57" s="173"/>
      <c r="Q57" s="173">
        <f>Dados!BT7</f>
        <v>0</v>
      </c>
      <c r="R57" s="173"/>
      <c r="S57" s="173"/>
      <c r="T57" s="173"/>
      <c r="U57" s="173">
        <f t="shared" si="0"/>
        <v>0</v>
      </c>
      <c r="V57" s="173"/>
      <c r="W57" s="173"/>
      <c r="X57" s="173"/>
      <c r="Y57" s="173">
        <f>Dados!BV7</f>
        <v>0</v>
      </c>
      <c r="Z57" s="173"/>
      <c r="AA57" s="173"/>
      <c r="AB57" s="173"/>
    </row>
    <row r="58" spans="1:28" x14ac:dyDescent="0.25">
      <c r="A58" s="220" t="s">
        <v>99</v>
      </c>
      <c r="B58" s="220"/>
      <c r="C58" s="220"/>
      <c r="D58" s="220"/>
      <c r="E58" s="220"/>
      <c r="F58" s="220"/>
      <c r="G58" s="220"/>
      <c r="H58" s="178">
        <f>Dados!BR8</f>
        <v>0</v>
      </c>
      <c r="I58" s="178"/>
      <c r="J58" s="178"/>
      <c r="K58" s="178"/>
      <c r="L58" s="173">
        <f>'ANEXO 10-2022'!Y59</f>
        <v>0</v>
      </c>
      <c r="M58" s="173"/>
      <c r="N58" s="173"/>
      <c r="O58" s="173"/>
      <c r="P58" s="173"/>
      <c r="Q58" s="173">
        <f>Dados!BT8</f>
        <v>0</v>
      </c>
      <c r="R58" s="173"/>
      <c r="S58" s="173"/>
      <c r="T58" s="173"/>
      <c r="U58" s="173">
        <f t="shared" si="0"/>
        <v>0</v>
      </c>
      <c r="V58" s="173"/>
      <c r="W58" s="173"/>
      <c r="X58" s="173"/>
      <c r="Y58" s="173">
        <f>Dados!BV8</f>
        <v>0</v>
      </c>
      <c r="Z58" s="173"/>
      <c r="AA58" s="173"/>
      <c r="AB58" s="173"/>
    </row>
    <row r="59" spans="1:28" x14ac:dyDescent="0.25">
      <c r="A59" s="221" t="s">
        <v>23</v>
      </c>
      <c r="B59" s="221"/>
      <c r="C59" s="221"/>
      <c r="D59" s="221"/>
      <c r="E59" s="221"/>
      <c r="F59" s="221"/>
      <c r="G59" s="221"/>
      <c r="H59" s="178">
        <f>Dados!BR9</f>
        <v>0</v>
      </c>
      <c r="I59" s="178"/>
      <c r="J59" s="178"/>
      <c r="K59" s="178"/>
      <c r="L59" s="173">
        <f>'ANEXO 10-2022'!Y60</f>
        <v>0</v>
      </c>
      <c r="M59" s="173"/>
      <c r="N59" s="173"/>
      <c r="O59" s="173"/>
      <c r="P59" s="173"/>
      <c r="Q59" s="173">
        <f>Dados!BT9</f>
        <v>0</v>
      </c>
      <c r="R59" s="173"/>
      <c r="S59" s="173"/>
      <c r="T59" s="173"/>
      <c r="U59" s="173">
        <f t="shared" si="0"/>
        <v>0</v>
      </c>
      <c r="V59" s="173"/>
      <c r="W59" s="173"/>
      <c r="X59" s="173"/>
      <c r="Y59" s="173">
        <f>Dados!BV9</f>
        <v>0</v>
      </c>
      <c r="Z59" s="173"/>
      <c r="AA59" s="173"/>
      <c r="AB59" s="173"/>
    </row>
    <row r="60" spans="1:28" x14ac:dyDescent="0.25">
      <c r="A60" s="221" t="s">
        <v>24</v>
      </c>
      <c r="B60" s="221"/>
      <c r="C60" s="221"/>
      <c r="D60" s="221"/>
      <c r="E60" s="221"/>
      <c r="F60" s="221"/>
      <c r="G60" s="221"/>
      <c r="H60" s="178">
        <f>Dados!BR10</f>
        <v>0</v>
      </c>
      <c r="I60" s="178"/>
      <c r="J60" s="178"/>
      <c r="K60" s="178"/>
      <c r="L60" s="173">
        <f>'ANEXO 10-2022'!Y61</f>
        <v>0</v>
      </c>
      <c r="M60" s="173"/>
      <c r="N60" s="173"/>
      <c r="O60" s="173"/>
      <c r="P60" s="173"/>
      <c r="Q60" s="173">
        <f>Dados!BT10</f>
        <v>0</v>
      </c>
      <c r="R60" s="173"/>
      <c r="S60" s="173"/>
      <c r="T60" s="173"/>
      <c r="U60" s="173">
        <f t="shared" si="0"/>
        <v>0</v>
      </c>
      <c r="V60" s="173"/>
      <c r="W60" s="173"/>
      <c r="X60" s="173"/>
      <c r="Y60" s="173">
        <f>Dados!BV10</f>
        <v>0</v>
      </c>
      <c r="Z60" s="173"/>
      <c r="AA60" s="173"/>
      <c r="AB60" s="173"/>
    </row>
    <row r="61" spans="1:28" x14ac:dyDescent="0.25">
      <c r="A61" s="221" t="s">
        <v>25</v>
      </c>
      <c r="B61" s="221"/>
      <c r="C61" s="221"/>
      <c r="D61" s="221"/>
      <c r="E61" s="221"/>
      <c r="F61" s="221"/>
      <c r="G61" s="221"/>
      <c r="H61" s="178">
        <f>Dados!BR11</f>
        <v>0</v>
      </c>
      <c r="I61" s="178"/>
      <c r="J61" s="178"/>
      <c r="K61" s="178"/>
      <c r="L61" s="173">
        <f>'ANEXO 10-2022'!Y62</f>
        <v>0</v>
      </c>
      <c r="M61" s="173"/>
      <c r="N61" s="173"/>
      <c r="O61" s="173"/>
      <c r="P61" s="173"/>
      <c r="Q61" s="173">
        <f>Dados!BT11</f>
        <v>0</v>
      </c>
      <c r="R61" s="173"/>
      <c r="S61" s="173"/>
      <c r="T61" s="173"/>
      <c r="U61" s="173">
        <f t="shared" si="0"/>
        <v>0</v>
      </c>
      <c r="V61" s="173"/>
      <c r="W61" s="173"/>
      <c r="X61" s="173"/>
      <c r="Y61" s="173">
        <f>Dados!BV11</f>
        <v>0</v>
      </c>
      <c r="Z61" s="173"/>
      <c r="AA61" s="173"/>
      <c r="AB61" s="173"/>
    </row>
    <row r="62" spans="1:28" x14ac:dyDescent="0.25">
      <c r="A62" s="221" t="s">
        <v>100</v>
      </c>
      <c r="B62" s="221"/>
      <c r="C62" s="221"/>
      <c r="D62" s="221"/>
      <c r="E62" s="221"/>
      <c r="F62" s="221"/>
      <c r="G62" s="221"/>
      <c r="H62" s="178">
        <f>Dados!BR12</f>
        <v>0</v>
      </c>
      <c r="I62" s="178"/>
      <c r="J62" s="178"/>
      <c r="K62" s="178"/>
      <c r="L62" s="173">
        <f>'ANEXO 10-2022'!Y63</f>
        <v>0</v>
      </c>
      <c r="M62" s="173"/>
      <c r="N62" s="173"/>
      <c r="O62" s="173"/>
      <c r="P62" s="173"/>
      <c r="Q62" s="173">
        <f>Dados!BT12</f>
        <v>0</v>
      </c>
      <c r="R62" s="173"/>
      <c r="S62" s="173"/>
      <c r="T62" s="173"/>
      <c r="U62" s="173">
        <f t="shared" si="0"/>
        <v>0</v>
      </c>
      <c r="V62" s="173"/>
      <c r="W62" s="173"/>
      <c r="X62" s="173"/>
      <c r="Y62" s="173">
        <f>Dados!BV12</f>
        <v>0</v>
      </c>
      <c r="Z62" s="173"/>
      <c r="AA62" s="173"/>
      <c r="AB62" s="173"/>
    </row>
    <row r="63" spans="1:28" ht="16.5" customHeight="1" x14ac:dyDescent="0.25">
      <c r="A63" s="220" t="s">
        <v>27</v>
      </c>
      <c r="B63" s="220"/>
      <c r="C63" s="220"/>
      <c r="D63" s="220"/>
      <c r="E63" s="220"/>
      <c r="F63" s="220"/>
      <c r="G63" s="220"/>
      <c r="H63" s="178">
        <f>Dados!BR13</f>
        <v>0</v>
      </c>
      <c r="I63" s="178"/>
      <c r="J63" s="178"/>
      <c r="K63" s="178"/>
      <c r="L63" s="173">
        <f>'ANEXO 10-2022'!Y64</f>
        <v>0</v>
      </c>
      <c r="M63" s="173"/>
      <c r="N63" s="173"/>
      <c r="O63" s="173"/>
      <c r="P63" s="173"/>
      <c r="Q63" s="173">
        <f>Dados!BT13</f>
        <v>0</v>
      </c>
      <c r="R63" s="173"/>
      <c r="S63" s="173"/>
      <c r="T63" s="173"/>
      <c r="U63" s="173">
        <f t="shared" si="0"/>
        <v>0</v>
      </c>
      <c r="V63" s="173"/>
      <c r="W63" s="173"/>
      <c r="X63" s="173"/>
      <c r="Y63" s="173">
        <f>Dados!BV13</f>
        <v>0</v>
      </c>
      <c r="Z63" s="173"/>
      <c r="AA63" s="173"/>
      <c r="AB63" s="173"/>
    </row>
    <row r="64" spans="1:28" x14ac:dyDescent="0.25">
      <c r="A64" s="221" t="s">
        <v>101</v>
      </c>
      <c r="B64" s="221"/>
      <c r="C64" s="221"/>
      <c r="D64" s="221"/>
      <c r="E64" s="221"/>
      <c r="F64" s="221"/>
      <c r="G64" s="221"/>
      <c r="H64" s="178">
        <f>Dados!BR14</f>
        <v>0</v>
      </c>
      <c r="I64" s="178"/>
      <c r="J64" s="178"/>
      <c r="K64" s="178"/>
      <c r="L64" s="173">
        <f>'ANEXO 10-2022'!Y65</f>
        <v>0</v>
      </c>
      <c r="M64" s="173"/>
      <c r="N64" s="173"/>
      <c r="O64" s="173"/>
      <c r="P64" s="173"/>
      <c r="Q64" s="173">
        <f>Dados!BT14</f>
        <v>0</v>
      </c>
      <c r="R64" s="173"/>
      <c r="S64" s="173"/>
      <c r="T64" s="173"/>
      <c r="U64" s="173">
        <f t="shared" si="0"/>
        <v>0</v>
      </c>
      <c r="V64" s="173"/>
      <c r="W64" s="173"/>
      <c r="X64" s="173"/>
      <c r="Y64" s="173">
        <f>Dados!BV14</f>
        <v>0</v>
      </c>
      <c r="Z64" s="173"/>
      <c r="AA64" s="173"/>
      <c r="AB64" s="173"/>
    </row>
    <row r="65" spans="1:28" ht="13.5" customHeight="1" x14ac:dyDescent="0.25">
      <c r="A65" s="220" t="s">
        <v>29</v>
      </c>
      <c r="B65" s="220"/>
      <c r="C65" s="220"/>
      <c r="D65" s="220"/>
      <c r="E65" s="220"/>
      <c r="F65" s="220"/>
      <c r="G65" s="220"/>
      <c r="H65" s="178">
        <f>Dados!BR15</f>
        <v>0</v>
      </c>
      <c r="I65" s="178"/>
      <c r="J65" s="178"/>
      <c r="K65" s="178"/>
      <c r="L65" s="173">
        <f>'ANEXO 10-2022'!Y66</f>
        <v>0</v>
      </c>
      <c r="M65" s="173"/>
      <c r="N65" s="173"/>
      <c r="O65" s="173"/>
      <c r="P65" s="173"/>
      <c r="Q65" s="173">
        <f>Dados!BT15</f>
        <v>0</v>
      </c>
      <c r="R65" s="173"/>
      <c r="S65" s="173"/>
      <c r="T65" s="173"/>
      <c r="U65" s="173">
        <f t="shared" si="0"/>
        <v>0</v>
      </c>
      <c r="V65" s="173"/>
      <c r="W65" s="173"/>
      <c r="X65" s="173"/>
      <c r="Y65" s="173">
        <f>Dados!BV15</f>
        <v>0</v>
      </c>
      <c r="Z65" s="173"/>
      <c r="AA65" s="173"/>
      <c r="AB65" s="173"/>
    </row>
    <row r="66" spans="1:28" x14ac:dyDescent="0.25">
      <c r="A66" s="221" t="s">
        <v>120</v>
      </c>
      <c r="B66" s="221"/>
      <c r="C66" s="221"/>
      <c r="D66" s="221"/>
      <c r="E66" s="221"/>
      <c r="F66" s="221"/>
      <c r="G66" s="221"/>
      <c r="H66" s="178">
        <f>Dados!BR16</f>
        <v>0</v>
      </c>
      <c r="I66" s="178"/>
      <c r="J66" s="178"/>
      <c r="K66" s="178"/>
      <c r="L66" s="173">
        <f>'ANEXO 10-2022'!Y67</f>
        <v>0</v>
      </c>
      <c r="M66" s="173"/>
      <c r="N66" s="173"/>
      <c r="O66" s="173"/>
      <c r="P66" s="173"/>
      <c r="Q66" s="173">
        <f>Dados!BT16</f>
        <v>0</v>
      </c>
      <c r="R66" s="173"/>
      <c r="S66" s="173"/>
      <c r="T66" s="173"/>
      <c r="U66" s="173">
        <f t="shared" si="0"/>
        <v>0</v>
      </c>
      <c r="V66" s="173"/>
      <c r="W66" s="173"/>
      <c r="X66" s="173"/>
      <c r="Y66" s="173">
        <f>Dados!BV16</f>
        <v>0</v>
      </c>
      <c r="Z66" s="173"/>
      <c r="AA66" s="173"/>
      <c r="AB66" s="173"/>
    </row>
    <row r="67" spans="1:28" ht="13.5" customHeight="1" x14ac:dyDescent="0.25">
      <c r="A67" s="220" t="s">
        <v>102</v>
      </c>
      <c r="B67" s="220"/>
      <c r="C67" s="220"/>
      <c r="D67" s="220"/>
      <c r="E67" s="220"/>
      <c r="F67" s="220"/>
      <c r="G67" s="220"/>
      <c r="H67" s="178">
        <f>Dados!BR17</f>
        <v>0</v>
      </c>
      <c r="I67" s="178"/>
      <c r="J67" s="178"/>
      <c r="K67" s="178"/>
      <c r="L67" s="173">
        <f>'ANEXO 10-2022'!Y68</f>
        <v>0</v>
      </c>
      <c r="M67" s="173"/>
      <c r="N67" s="173"/>
      <c r="O67" s="173"/>
      <c r="P67" s="173"/>
      <c r="Q67" s="173">
        <f>Dados!BT17</f>
        <v>0</v>
      </c>
      <c r="R67" s="173"/>
      <c r="S67" s="173"/>
      <c r="T67" s="173"/>
      <c r="U67" s="173">
        <f t="shared" si="0"/>
        <v>0</v>
      </c>
      <c r="V67" s="173"/>
      <c r="W67" s="173"/>
      <c r="X67" s="173"/>
      <c r="Y67" s="173">
        <f>Dados!BV17</f>
        <v>0</v>
      </c>
      <c r="Z67" s="173"/>
      <c r="AA67" s="173"/>
      <c r="AB67" s="173"/>
    </row>
    <row r="68" spans="1:28" ht="13.5" customHeight="1" x14ac:dyDescent="0.25">
      <c r="A68" s="219" t="s">
        <v>51</v>
      </c>
      <c r="B68" s="219"/>
      <c r="C68" s="219"/>
      <c r="D68" s="219"/>
      <c r="E68" s="219"/>
      <c r="F68" s="219"/>
      <c r="G68" s="219"/>
      <c r="H68" s="178">
        <f>SUM(H52:K67)</f>
        <v>2695.25</v>
      </c>
      <c r="I68" s="178"/>
      <c r="J68" s="178"/>
      <c r="K68" s="178"/>
      <c r="L68" s="173">
        <f>SUM(L52:P67)</f>
        <v>0</v>
      </c>
      <c r="M68" s="173"/>
      <c r="N68" s="173"/>
      <c r="O68" s="173"/>
      <c r="P68" s="173"/>
      <c r="Q68" s="173">
        <f>SUM(Q52:T67)</f>
        <v>2695.25</v>
      </c>
      <c r="R68" s="173"/>
      <c r="S68" s="173"/>
      <c r="T68" s="173"/>
      <c r="U68" s="173">
        <f>SUM(U52:X67)</f>
        <v>2695.25</v>
      </c>
      <c r="V68" s="173"/>
      <c r="W68" s="173"/>
      <c r="X68" s="173"/>
      <c r="Y68" s="173">
        <f>SUM(Y52:AB67)</f>
        <v>0</v>
      </c>
      <c r="Z68" s="173"/>
      <c r="AA68" s="173"/>
      <c r="AB68" s="173"/>
    </row>
    <row r="69" spans="1:28" x14ac:dyDescent="0.25">
      <c r="A69" s="213" t="s">
        <v>87</v>
      </c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5"/>
    </row>
    <row r="70" spans="1:28" x14ac:dyDescent="0.25">
      <c r="A70" s="216" t="s">
        <v>103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8"/>
    </row>
    <row r="71" spans="1:28" ht="70.5" customHeight="1" x14ac:dyDescent="0.25">
      <c r="A71" s="177" t="s">
        <v>89</v>
      </c>
      <c r="B71" s="177"/>
      <c r="C71" s="177"/>
      <c r="D71" s="177"/>
      <c r="E71" s="177"/>
      <c r="F71" s="177"/>
      <c r="G71" s="177"/>
      <c r="H71" s="177" t="s">
        <v>90</v>
      </c>
      <c r="I71" s="177"/>
      <c r="J71" s="177"/>
      <c r="K71" s="177"/>
      <c r="L71" s="177" t="s">
        <v>91</v>
      </c>
      <c r="M71" s="177"/>
      <c r="N71" s="177"/>
      <c r="O71" s="177"/>
      <c r="P71" s="177"/>
      <c r="Q71" s="177" t="s">
        <v>92</v>
      </c>
      <c r="R71" s="177"/>
      <c r="S71" s="177"/>
      <c r="T71" s="177"/>
      <c r="U71" s="177" t="s">
        <v>93</v>
      </c>
      <c r="V71" s="177"/>
      <c r="W71" s="177"/>
      <c r="X71" s="177"/>
      <c r="Y71" s="177" t="s">
        <v>94</v>
      </c>
      <c r="Z71" s="177"/>
      <c r="AA71" s="177"/>
      <c r="AB71" s="177"/>
    </row>
    <row r="72" spans="1:28" ht="12.75" customHeight="1" x14ac:dyDescent="0.25">
      <c r="A72" s="212" t="s">
        <v>95</v>
      </c>
      <c r="B72" s="212"/>
      <c r="C72" s="212"/>
      <c r="D72" s="212"/>
      <c r="E72" s="212"/>
      <c r="F72" s="212"/>
      <c r="G72" s="212"/>
      <c r="H72" s="178">
        <f>Dados!BM2</f>
        <v>484.64</v>
      </c>
      <c r="I72" s="178"/>
      <c r="J72" s="178"/>
      <c r="K72" s="178"/>
      <c r="L72" s="178">
        <f>'ANEXO 10-2022'!Y73</f>
        <v>0</v>
      </c>
      <c r="M72" s="178"/>
      <c r="N72" s="178"/>
      <c r="O72" s="178"/>
      <c r="P72" s="178"/>
      <c r="Q72" s="178">
        <f>Dados!BO2</f>
        <v>484.64</v>
      </c>
      <c r="R72" s="178"/>
      <c r="S72" s="178"/>
      <c r="T72" s="178"/>
      <c r="U72" s="178">
        <f>L72+Q72</f>
        <v>484.64</v>
      </c>
      <c r="V72" s="178"/>
      <c r="W72" s="178"/>
      <c r="X72" s="178"/>
      <c r="Y72" s="170">
        <f>Dados!BQ2</f>
        <v>0</v>
      </c>
      <c r="Z72" s="171"/>
      <c r="AA72" s="171"/>
      <c r="AB72" s="172"/>
    </row>
    <row r="73" spans="1:28" ht="13.5" customHeight="1" x14ac:dyDescent="0.25">
      <c r="A73" s="212" t="s">
        <v>96</v>
      </c>
      <c r="B73" s="212"/>
      <c r="C73" s="212"/>
      <c r="D73" s="212"/>
      <c r="E73" s="212"/>
      <c r="F73" s="212"/>
      <c r="G73" s="212"/>
      <c r="H73" s="178">
        <f>Dados!BM3</f>
        <v>8909.7999999999993</v>
      </c>
      <c r="I73" s="178"/>
      <c r="J73" s="178"/>
      <c r="K73" s="178"/>
      <c r="L73" s="178">
        <f>'ANEXO 10-2022'!Y74</f>
        <v>0</v>
      </c>
      <c r="M73" s="178"/>
      <c r="N73" s="178"/>
      <c r="O73" s="178"/>
      <c r="P73" s="178"/>
      <c r="Q73" s="178">
        <f>Dados!BO3</f>
        <v>8909.7999999999993</v>
      </c>
      <c r="R73" s="178"/>
      <c r="S73" s="178"/>
      <c r="T73" s="178"/>
      <c r="U73" s="178">
        <f t="shared" ref="U73:U87" si="1">L73+Q73</f>
        <v>8909.7999999999993</v>
      </c>
      <c r="V73" s="178"/>
      <c r="W73" s="178"/>
      <c r="X73" s="178"/>
      <c r="Y73" s="170">
        <f>Dados!BQ3</f>
        <v>0</v>
      </c>
      <c r="Z73" s="171"/>
      <c r="AA73" s="171"/>
      <c r="AB73" s="172"/>
    </row>
    <row r="74" spans="1:28" ht="12.75" customHeight="1" x14ac:dyDescent="0.25">
      <c r="A74" s="185" t="s">
        <v>97</v>
      </c>
      <c r="B74" s="185"/>
      <c r="C74" s="185"/>
      <c r="D74" s="185"/>
      <c r="E74" s="185"/>
      <c r="F74" s="185"/>
      <c r="G74" s="185"/>
      <c r="H74" s="178">
        <f>Dados!BM4</f>
        <v>0</v>
      </c>
      <c r="I74" s="178"/>
      <c r="J74" s="178"/>
      <c r="K74" s="178"/>
      <c r="L74" s="178">
        <f>'ANEXO 10-2022'!Y75</f>
        <v>0</v>
      </c>
      <c r="M74" s="178"/>
      <c r="N74" s="178"/>
      <c r="O74" s="178"/>
      <c r="P74" s="178"/>
      <c r="Q74" s="178">
        <f>Dados!BO4</f>
        <v>0</v>
      </c>
      <c r="R74" s="178"/>
      <c r="S74" s="178"/>
      <c r="T74" s="178"/>
      <c r="U74" s="178">
        <f t="shared" si="1"/>
        <v>0</v>
      </c>
      <c r="V74" s="178"/>
      <c r="W74" s="178"/>
      <c r="X74" s="178"/>
      <c r="Y74" s="170">
        <f>Dados!BQ4</f>
        <v>0</v>
      </c>
      <c r="Z74" s="171"/>
      <c r="AA74" s="171"/>
      <c r="AB74" s="172"/>
    </row>
    <row r="75" spans="1:28" x14ac:dyDescent="0.25">
      <c r="A75" s="212" t="s">
        <v>98</v>
      </c>
      <c r="B75" s="212"/>
      <c r="C75" s="212"/>
      <c r="D75" s="212"/>
      <c r="E75" s="212"/>
      <c r="F75" s="212"/>
      <c r="G75" s="212"/>
      <c r="H75" s="178">
        <f>Dados!BM5</f>
        <v>0</v>
      </c>
      <c r="I75" s="178"/>
      <c r="J75" s="178"/>
      <c r="K75" s="178"/>
      <c r="L75" s="178">
        <f>'ANEXO 10-2022'!Y76</f>
        <v>0</v>
      </c>
      <c r="M75" s="178"/>
      <c r="N75" s="178"/>
      <c r="O75" s="178"/>
      <c r="P75" s="178"/>
      <c r="Q75" s="178">
        <f>Dados!BO5</f>
        <v>0</v>
      </c>
      <c r="R75" s="178"/>
      <c r="S75" s="178"/>
      <c r="T75" s="178"/>
      <c r="U75" s="178">
        <f t="shared" si="1"/>
        <v>0</v>
      </c>
      <c r="V75" s="178"/>
      <c r="W75" s="178"/>
      <c r="X75" s="178"/>
      <c r="Y75" s="170">
        <f>Dados!BQ5</f>
        <v>0</v>
      </c>
      <c r="Z75" s="171"/>
      <c r="AA75" s="171"/>
      <c r="AB75" s="172"/>
    </row>
    <row r="76" spans="1:28" ht="12.75" customHeight="1" x14ac:dyDescent="0.25">
      <c r="A76" s="185" t="s">
        <v>21</v>
      </c>
      <c r="B76" s="185"/>
      <c r="C76" s="185"/>
      <c r="D76" s="185"/>
      <c r="E76" s="185"/>
      <c r="F76" s="185"/>
      <c r="G76" s="185"/>
      <c r="H76" s="178">
        <f>Dados!BM6</f>
        <v>0</v>
      </c>
      <c r="I76" s="178"/>
      <c r="J76" s="178"/>
      <c r="K76" s="178"/>
      <c r="L76" s="178">
        <f>'ANEXO 10-2022'!Y77</f>
        <v>0</v>
      </c>
      <c r="M76" s="178"/>
      <c r="N76" s="178"/>
      <c r="O76" s="178"/>
      <c r="P76" s="178"/>
      <c r="Q76" s="178">
        <f>Dados!BO6</f>
        <v>0</v>
      </c>
      <c r="R76" s="178"/>
      <c r="S76" s="178"/>
      <c r="T76" s="178"/>
      <c r="U76" s="178">
        <f t="shared" si="1"/>
        <v>0</v>
      </c>
      <c r="V76" s="178"/>
      <c r="W76" s="178"/>
      <c r="X76" s="178"/>
      <c r="Y76" s="170">
        <f>Dados!BQ6</f>
        <v>0</v>
      </c>
      <c r="Z76" s="171"/>
      <c r="AA76" s="171"/>
      <c r="AB76" s="172"/>
    </row>
    <row r="77" spans="1:28" x14ac:dyDescent="0.25">
      <c r="A77" s="212" t="s">
        <v>22</v>
      </c>
      <c r="B77" s="212"/>
      <c r="C77" s="212"/>
      <c r="D77" s="212"/>
      <c r="E77" s="212"/>
      <c r="F77" s="212"/>
      <c r="G77" s="212"/>
      <c r="H77" s="178">
        <f>Dados!BM7</f>
        <v>0</v>
      </c>
      <c r="I77" s="178"/>
      <c r="J77" s="178"/>
      <c r="K77" s="178"/>
      <c r="L77" s="178">
        <f>'ANEXO 10-2022'!Y78</f>
        <v>0</v>
      </c>
      <c r="M77" s="178"/>
      <c r="N77" s="178"/>
      <c r="O77" s="178"/>
      <c r="P77" s="178"/>
      <c r="Q77" s="178">
        <f>Dados!BO7</f>
        <v>0</v>
      </c>
      <c r="R77" s="178"/>
      <c r="S77" s="178"/>
      <c r="T77" s="178"/>
      <c r="U77" s="178">
        <f t="shared" si="1"/>
        <v>0</v>
      </c>
      <c r="V77" s="178"/>
      <c r="W77" s="178"/>
      <c r="X77" s="178"/>
      <c r="Y77" s="170">
        <f>Dados!BQ7</f>
        <v>0</v>
      </c>
      <c r="Z77" s="171"/>
      <c r="AA77" s="171"/>
      <c r="AB77" s="172"/>
    </row>
    <row r="78" spans="1:28" ht="12" customHeight="1" x14ac:dyDescent="0.25">
      <c r="A78" s="185" t="s">
        <v>99</v>
      </c>
      <c r="B78" s="185"/>
      <c r="C78" s="185"/>
      <c r="D78" s="185"/>
      <c r="E78" s="185"/>
      <c r="F78" s="185"/>
      <c r="G78" s="185"/>
      <c r="H78" s="178">
        <f>Dados!BM8</f>
        <v>0</v>
      </c>
      <c r="I78" s="178"/>
      <c r="J78" s="178"/>
      <c r="K78" s="178"/>
      <c r="L78" s="178">
        <f>'ANEXO 10-2022'!Y79</f>
        <v>0</v>
      </c>
      <c r="M78" s="178"/>
      <c r="N78" s="178"/>
      <c r="O78" s="178"/>
      <c r="P78" s="178"/>
      <c r="Q78" s="178">
        <f>Dados!BO8</f>
        <v>0</v>
      </c>
      <c r="R78" s="178"/>
      <c r="S78" s="178"/>
      <c r="T78" s="178"/>
      <c r="U78" s="178">
        <f t="shared" si="1"/>
        <v>0</v>
      </c>
      <c r="V78" s="178"/>
      <c r="W78" s="178"/>
      <c r="X78" s="178"/>
      <c r="Y78" s="170">
        <f>Dados!BQ8</f>
        <v>0</v>
      </c>
      <c r="Z78" s="171"/>
      <c r="AA78" s="171"/>
      <c r="AB78" s="172"/>
    </row>
    <row r="79" spans="1:28" x14ac:dyDescent="0.25">
      <c r="A79" s="212" t="s">
        <v>23</v>
      </c>
      <c r="B79" s="212"/>
      <c r="C79" s="212"/>
      <c r="D79" s="212"/>
      <c r="E79" s="212"/>
      <c r="F79" s="212"/>
      <c r="G79" s="212"/>
      <c r="H79" s="178">
        <f>Dados!BM9</f>
        <v>0</v>
      </c>
      <c r="I79" s="178"/>
      <c r="J79" s="178"/>
      <c r="K79" s="178"/>
      <c r="L79" s="178">
        <f>'ANEXO 10-2022'!Y80</f>
        <v>0</v>
      </c>
      <c r="M79" s="178"/>
      <c r="N79" s="178"/>
      <c r="O79" s="178"/>
      <c r="P79" s="178"/>
      <c r="Q79" s="178">
        <f>Dados!BO9</f>
        <v>0</v>
      </c>
      <c r="R79" s="178"/>
      <c r="S79" s="178"/>
      <c r="T79" s="178"/>
      <c r="U79" s="178">
        <f t="shared" si="1"/>
        <v>0</v>
      </c>
      <c r="V79" s="178"/>
      <c r="W79" s="178"/>
      <c r="X79" s="178"/>
      <c r="Y79" s="170">
        <f>Dados!BQ9</f>
        <v>0</v>
      </c>
      <c r="Z79" s="171"/>
      <c r="AA79" s="171"/>
      <c r="AB79" s="172"/>
    </row>
    <row r="80" spans="1:28" x14ac:dyDescent="0.25">
      <c r="A80" s="212" t="s">
        <v>24</v>
      </c>
      <c r="B80" s="212"/>
      <c r="C80" s="212"/>
      <c r="D80" s="212"/>
      <c r="E80" s="212"/>
      <c r="F80" s="212"/>
      <c r="G80" s="212"/>
      <c r="H80" s="178">
        <f>Dados!BM10</f>
        <v>0</v>
      </c>
      <c r="I80" s="178"/>
      <c r="J80" s="178"/>
      <c r="K80" s="178"/>
      <c r="L80" s="178">
        <f>'ANEXO 10-2022'!Y81</f>
        <v>0</v>
      </c>
      <c r="M80" s="178"/>
      <c r="N80" s="178"/>
      <c r="O80" s="178"/>
      <c r="P80" s="178"/>
      <c r="Q80" s="178">
        <f>Dados!BO10</f>
        <v>0</v>
      </c>
      <c r="R80" s="178"/>
      <c r="S80" s="178"/>
      <c r="T80" s="178"/>
      <c r="U80" s="178">
        <f t="shared" si="1"/>
        <v>0</v>
      </c>
      <c r="V80" s="178"/>
      <c r="W80" s="178"/>
      <c r="X80" s="178"/>
      <c r="Y80" s="170">
        <f>Dados!BQ10</f>
        <v>0</v>
      </c>
      <c r="Z80" s="171"/>
      <c r="AA80" s="171"/>
      <c r="AB80" s="172"/>
    </row>
    <row r="81" spans="1:28" x14ac:dyDescent="0.25">
      <c r="A81" s="212" t="s">
        <v>25</v>
      </c>
      <c r="B81" s="212"/>
      <c r="C81" s="212"/>
      <c r="D81" s="212"/>
      <c r="E81" s="212"/>
      <c r="F81" s="212"/>
      <c r="G81" s="212"/>
      <c r="H81" s="178">
        <f>Dados!BM11</f>
        <v>0</v>
      </c>
      <c r="I81" s="178"/>
      <c r="J81" s="178"/>
      <c r="K81" s="178"/>
      <c r="L81" s="178">
        <f>'ANEXO 10-2022'!Y82</f>
        <v>0</v>
      </c>
      <c r="M81" s="178"/>
      <c r="N81" s="178"/>
      <c r="O81" s="178"/>
      <c r="P81" s="178"/>
      <c r="Q81" s="178">
        <f>Dados!BO11</f>
        <v>0</v>
      </c>
      <c r="R81" s="178"/>
      <c r="S81" s="178"/>
      <c r="T81" s="178"/>
      <c r="U81" s="178">
        <f t="shared" si="1"/>
        <v>0</v>
      </c>
      <c r="V81" s="178"/>
      <c r="W81" s="178"/>
      <c r="X81" s="178"/>
      <c r="Y81" s="170">
        <f>Dados!BQ11</f>
        <v>0</v>
      </c>
      <c r="Z81" s="171"/>
      <c r="AA81" s="171"/>
      <c r="AB81" s="172"/>
    </row>
    <row r="82" spans="1:28" x14ac:dyDescent="0.25">
      <c r="A82" s="212" t="s">
        <v>100</v>
      </c>
      <c r="B82" s="212"/>
      <c r="C82" s="212"/>
      <c r="D82" s="212"/>
      <c r="E82" s="212"/>
      <c r="F82" s="212"/>
      <c r="G82" s="212"/>
      <c r="H82" s="178">
        <f>Dados!BM12</f>
        <v>0</v>
      </c>
      <c r="I82" s="178"/>
      <c r="J82" s="178"/>
      <c r="K82" s="178"/>
      <c r="L82" s="178">
        <f>'ANEXO 10-2022'!Y83</f>
        <v>0</v>
      </c>
      <c r="M82" s="178"/>
      <c r="N82" s="178"/>
      <c r="O82" s="178"/>
      <c r="P82" s="178"/>
      <c r="Q82" s="178">
        <f>Dados!BO12</f>
        <v>0</v>
      </c>
      <c r="R82" s="178"/>
      <c r="S82" s="178"/>
      <c r="T82" s="178"/>
      <c r="U82" s="178">
        <f t="shared" si="1"/>
        <v>0</v>
      </c>
      <c r="V82" s="178"/>
      <c r="W82" s="178"/>
      <c r="X82" s="178"/>
      <c r="Y82" s="170">
        <f>Dados!BQ12</f>
        <v>0</v>
      </c>
      <c r="Z82" s="171"/>
      <c r="AA82" s="171"/>
      <c r="AB82" s="172"/>
    </row>
    <row r="83" spans="1:28" ht="14.25" customHeight="1" x14ac:dyDescent="0.25">
      <c r="A83" s="185" t="s">
        <v>27</v>
      </c>
      <c r="B83" s="185"/>
      <c r="C83" s="185"/>
      <c r="D83" s="185"/>
      <c r="E83" s="185"/>
      <c r="F83" s="185"/>
      <c r="G83" s="185"/>
      <c r="H83" s="178">
        <f>Dados!BM13</f>
        <v>0</v>
      </c>
      <c r="I83" s="178"/>
      <c r="J83" s="178"/>
      <c r="K83" s="178"/>
      <c r="L83" s="178">
        <f>'ANEXO 10-2022'!Y84</f>
        <v>0</v>
      </c>
      <c r="M83" s="178"/>
      <c r="N83" s="178"/>
      <c r="O83" s="178"/>
      <c r="P83" s="178"/>
      <c r="Q83" s="178">
        <f>Dados!BO13</f>
        <v>0</v>
      </c>
      <c r="R83" s="178"/>
      <c r="S83" s="178"/>
      <c r="T83" s="178"/>
      <c r="U83" s="178">
        <f t="shared" si="1"/>
        <v>0</v>
      </c>
      <c r="V83" s="178"/>
      <c r="W83" s="178"/>
      <c r="X83" s="178"/>
      <c r="Y83" s="170">
        <f>Dados!BQ13</f>
        <v>0</v>
      </c>
      <c r="Z83" s="171"/>
      <c r="AA83" s="171"/>
      <c r="AB83" s="172"/>
    </row>
    <row r="84" spans="1:28" x14ac:dyDescent="0.25">
      <c r="A84" s="212" t="s">
        <v>101</v>
      </c>
      <c r="B84" s="212"/>
      <c r="C84" s="212"/>
      <c r="D84" s="212"/>
      <c r="E84" s="212"/>
      <c r="F84" s="212"/>
      <c r="G84" s="212"/>
      <c r="H84" s="178">
        <f>Dados!BM14</f>
        <v>0</v>
      </c>
      <c r="I84" s="178"/>
      <c r="J84" s="178"/>
      <c r="K84" s="178"/>
      <c r="L84" s="178">
        <f>'ANEXO 10-2022'!Y85</f>
        <v>0</v>
      </c>
      <c r="M84" s="178"/>
      <c r="N84" s="178"/>
      <c r="O84" s="178"/>
      <c r="P84" s="178"/>
      <c r="Q84" s="178">
        <f>Dados!BO14</f>
        <v>0</v>
      </c>
      <c r="R84" s="178"/>
      <c r="S84" s="178"/>
      <c r="T84" s="178"/>
      <c r="U84" s="178">
        <f t="shared" si="1"/>
        <v>0</v>
      </c>
      <c r="V84" s="178"/>
      <c r="W84" s="178"/>
      <c r="X84" s="178"/>
      <c r="Y84" s="170">
        <f>Dados!BQ14</f>
        <v>0</v>
      </c>
      <c r="Z84" s="171"/>
      <c r="AA84" s="171"/>
      <c r="AB84" s="172"/>
    </row>
    <row r="85" spans="1:28" ht="11.25" customHeight="1" x14ac:dyDescent="0.25">
      <c r="A85" s="185" t="s">
        <v>29</v>
      </c>
      <c r="B85" s="185"/>
      <c r="C85" s="185"/>
      <c r="D85" s="185"/>
      <c r="E85" s="185"/>
      <c r="F85" s="185"/>
      <c r="G85" s="185"/>
      <c r="H85" s="178">
        <f>Dados!BM15</f>
        <v>0</v>
      </c>
      <c r="I85" s="178"/>
      <c r="J85" s="178"/>
      <c r="K85" s="178"/>
      <c r="L85" s="178">
        <f>'ANEXO 10-2022'!Y86</f>
        <v>0</v>
      </c>
      <c r="M85" s="178"/>
      <c r="N85" s="178"/>
      <c r="O85" s="178"/>
      <c r="P85" s="178"/>
      <c r="Q85" s="178">
        <f>Dados!BO15</f>
        <v>0</v>
      </c>
      <c r="R85" s="178"/>
      <c r="S85" s="178"/>
      <c r="T85" s="178"/>
      <c r="U85" s="178">
        <f t="shared" si="1"/>
        <v>0</v>
      </c>
      <c r="V85" s="178"/>
      <c r="W85" s="178"/>
      <c r="X85" s="178"/>
      <c r="Y85" s="170">
        <f>Dados!BQ15</f>
        <v>0</v>
      </c>
      <c r="Z85" s="171"/>
      <c r="AA85" s="171"/>
      <c r="AB85" s="172"/>
    </row>
    <row r="86" spans="1:28" x14ac:dyDescent="0.25">
      <c r="A86" s="211" t="s">
        <v>120</v>
      </c>
      <c r="B86" s="211"/>
      <c r="C86" s="211"/>
      <c r="D86" s="211"/>
      <c r="E86" s="211"/>
      <c r="F86" s="211"/>
      <c r="G86" s="211"/>
      <c r="H86" s="178">
        <f>Dados!BM16</f>
        <v>0</v>
      </c>
      <c r="I86" s="178"/>
      <c r="J86" s="178"/>
      <c r="K86" s="178"/>
      <c r="L86" s="178">
        <f>'ANEXO 10-2022'!Y87</f>
        <v>0</v>
      </c>
      <c r="M86" s="178"/>
      <c r="N86" s="178"/>
      <c r="O86" s="178"/>
      <c r="P86" s="178"/>
      <c r="Q86" s="178">
        <f>Dados!BO16</f>
        <v>0</v>
      </c>
      <c r="R86" s="178"/>
      <c r="S86" s="178"/>
      <c r="T86" s="178"/>
      <c r="U86" s="178">
        <f t="shared" si="1"/>
        <v>0</v>
      </c>
      <c r="V86" s="178"/>
      <c r="W86" s="178"/>
      <c r="X86" s="178"/>
      <c r="Y86" s="170">
        <f>Dados!BQ16</f>
        <v>0</v>
      </c>
      <c r="Z86" s="171"/>
      <c r="AA86" s="171"/>
      <c r="AB86" s="172"/>
    </row>
    <row r="87" spans="1:28" ht="13.5" customHeight="1" x14ac:dyDescent="0.25">
      <c r="A87" s="185" t="s">
        <v>102</v>
      </c>
      <c r="B87" s="185"/>
      <c r="C87" s="185"/>
      <c r="D87" s="185"/>
      <c r="E87" s="185"/>
      <c r="F87" s="185"/>
      <c r="G87" s="185"/>
      <c r="H87" s="178">
        <f>Dados!BM17</f>
        <v>0</v>
      </c>
      <c r="I87" s="178"/>
      <c r="J87" s="178"/>
      <c r="K87" s="178"/>
      <c r="L87" s="178">
        <f>'ANEXO 10-2022'!Y88</f>
        <v>0</v>
      </c>
      <c r="M87" s="178"/>
      <c r="N87" s="178"/>
      <c r="O87" s="178"/>
      <c r="P87" s="178"/>
      <c r="Q87" s="178">
        <f>Dados!BO17</f>
        <v>0</v>
      </c>
      <c r="R87" s="178"/>
      <c r="S87" s="178"/>
      <c r="T87" s="178"/>
      <c r="U87" s="178">
        <f t="shared" si="1"/>
        <v>0</v>
      </c>
      <c r="V87" s="178"/>
      <c r="W87" s="178"/>
      <c r="X87" s="178"/>
      <c r="Y87" s="170">
        <f>Dados!BQ17</f>
        <v>0</v>
      </c>
      <c r="Z87" s="171"/>
      <c r="AA87" s="171"/>
      <c r="AB87" s="172"/>
    </row>
    <row r="88" spans="1:28" ht="13.5" customHeight="1" x14ac:dyDescent="0.25">
      <c r="A88" s="184" t="s">
        <v>51</v>
      </c>
      <c r="B88" s="184"/>
      <c r="C88" s="184"/>
      <c r="D88" s="184"/>
      <c r="E88" s="184"/>
      <c r="F88" s="184"/>
      <c r="G88" s="184"/>
      <c r="H88" s="178">
        <f>SUM(H72:K87)</f>
        <v>9394.4399999999987</v>
      </c>
      <c r="I88" s="178"/>
      <c r="J88" s="178"/>
      <c r="K88" s="178"/>
      <c r="L88" s="178">
        <f>SUM(L72:P87)</f>
        <v>0</v>
      </c>
      <c r="M88" s="178"/>
      <c r="N88" s="178"/>
      <c r="O88" s="178"/>
      <c r="P88" s="178"/>
      <c r="Q88" s="178">
        <f>SUM(Q72:T87)</f>
        <v>9394.4399999999987</v>
      </c>
      <c r="R88" s="178"/>
      <c r="S88" s="178"/>
      <c r="T88" s="178"/>
      <c r="U88" s="178">
        <f>SUM(U72:X87)</f>
        <v>9394.4399999999987</v>
      </c>
      <c r="V88" s="178"/>
      <c r="W88" s="178"/>
      <c r="X88" s="178"/>
      <c r="Y88" s="178">
        <f>SUM(Y72:AB87)</f>
        <v>0</v>
      </c>
      <c r="Z88" s="178"/>
      <c r="AA88" s="178"/>
      <c r="AB88" s="178"/>
    </row>
    <row r="89" spans="1:28" s="11" customFormat="1" ht="11.25" x14ac:dyDescent="0.2">
      <c r="A89" s="192" t="s">
        <v>104</v>
      </c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</row>
    <row r="90" spans="1:28" s="11" customFormat="1" ht="11.25" x14ac:dyDescent="0.2">
      <c r="A90" s="193" t="s">
        <v>105</v>
      </c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</row>
    <row r="91" spans="1:28" s="11" customFormat="1" ht="11.25" x14ac:dyDescent="0.2">
      <c r="A91" s="193" t="s">
        <v>125</v>
      </c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</row>
    <row r="92" spans="1:28" s="11" customFormat="1" ht="11.25" x14ac:dyDescent="0.2">
      <c r="A92" s="194" t="s">
        <v>106</v>
      </c>
      <c r="B92" s="194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</row>
    <row r="93" spans="1:28" s="11" customFormat="1" ht="23.25" customHeight="1" x14ac:dyDescent="0.2">
      <c r="A93" s="195" t="s">
        <v>107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</row>
    <row r="94" spans="1:28" s="11" customFormat="1" ht="56.25" customHeight="1" x14ac:dyDescent="0.2">
      <c r="A94" s="196" t="s">
        <v>108</v>
      </c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</row>
    <row r="95" spans="1:28" s="11" customFormat="1" ht="11.25" x14ac:dyDescent="0.2">
      <c r="A95" s="193" t="s">
        <v>109</v>
      </c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</row>
    <row r="96" spans="1:28" ht="6" customHeight="1" x14ac:dyDescent="0.25">
      <c r="A96" s="204"/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</row>
    <row r="97" spans="1:28" ht="12" customHeight="1" x14ac:dyDescent="0.25">
      <c r="A97" s="210" t="s">
        <v>110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</row>
    <row r="98" spans="1:28" ht="12" customHeight="1" x14ac:dyDescent="0.25">
      <c r="A98" s="208" t="s">
        <v>111</v>
      </c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191">
        <f>Y40</f>
        <v>16791.000000000004</v>
      </c>
      <c r="Z98" s="191"/>
      <c r="AA98" s="191"/>
      <c r="AB98" s="191"/>
    </row>
    <row r="99" spans="1:28" ht="12" customHeight="1" x14ac:dyDescent="0.25">
      <c r="A99" s="208" t="s">
        <v>112</v>
      </c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191">
        <f>U88+U68</f>
        <v>12089.689999999999</v>
      </c>
      <c r="Z99" s="191"/>
      <c r="AA99" s="191"/>
      <c r="AB99" s="191"/>
    </row>
    <row r="100" spans="1:28" ht="12" customHeight="1" x14ac:dyDescent="0.25">
      <c r="A100" s="208" t="s">
        <v>113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191">
        <f>+Y37-(Y99-Y39)</f>
        <v>4701.3100000000049</v>
      </c>
      <c r="Z100" s="191"/>
      <c r="AA100" s="191"/>
      <c r="AB100" s="191"/>
    </row>
    <row r="101" spans="1:28" ht="12" customHeight="1" x14ac:dyDescent="0.25">
      <c r="A101" s="208" t="s">
        <v>114</v>
      </c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9">
        <v>0</v>
      </c>
      <c r="Z101" s="209"/>
      <c r="AA101" s="209"/>
      <c r="AB101" s="209"/>
    </row>
    <row r="102" spans="1:28" ht="12" customHeight="1" x14ac:dyDescent="0.25">
      <c r="A102" s="208" t="s">
        <v>115</v>
      </c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191">
        <f>Y100-Y101</f>
        <v>4701.3100000000049</v>
      </c>
      <c r="Z102" s="191"/>
      <c r="AA102" s="191"/>
      <c r="AB102" s="191"/>
    </row>
    <row r="103" spans="1:28" ht="7.5" customHeight="1" x14ac:dyDescent="0.25">
      <c r="A103" s="204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</row>
    <row r="104" spans="1:28" ht="38.25" customHeight="1" x14ac:dyDescent="0.25">
      <c r="A104" s="205" t="s">
        <v>116</v>
      </c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</row>
    <row r="105" spans="1:28" ht="11.25" customHeight="1" x14ac:dyDescent="0.25">
      <c r="A105" s="204"/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</row>
    <row r="106" spans="1:28" x14ac:dyDescent="0.25">
      <c r="A106" s="204" t="s">
        <v>117</v>
      </c>
      <c r="B106" s="204"/>
      <c r="C106" s="204"/>
      <c r="D106" s="204"/>
      <c r="E106" s="106"/>
      <c r="F106" s="106"/>
      <c r="G106" s="206">
        <v>13</v>
      </c>
      <c r="H106" s="206"/>
      <c r="I106" s="108" t="s">
        <v>118</v>
      </c>
      <c r="J106" s="206" t="s">
        <v>178</v>
      </c>
      <c r="K106" s="206"/>
      <c r="L106" s="206"/>
      <c r="M106" s="206"/>
      <c r="N106" s="206"/>
      <c r="O106" s="108" t="s">
        <v>118</v>
      </c>
      <c r="P106" s="207">
        <v>2024</v>
      </c>
      <c r="Q106" s="207"/>
      <c r="R106" s="207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</row>
    <row r="107" spans="1:28" x14ac:dyDescent="0.2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</row>
    <row r="108" spans="1:28" x14ac:dyDescent="0.2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</row>
    <row r="109" spans="1:28" x14ac:dyDescent="0.25">
      <c r="A109" s="189" t="s">
        <v>119</v>
      </c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</row>
    <row r="110" spans="1:28" x14ac:dyDescent="0.25">
      <c r="A110" s="190" t="str">
        <f>'ANEXO 10-2022'!A111:AB111</f>
        <v xml:space="preserve"> PRESIDENTE - CPF: </v>
      </c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</row>
  </sheetData>
  <sheetProtection algorithmName="SHA-512" hashValue="RSI7YJqr1F4EqfK5FtwR2KccvRY6jsbEHYu9z6C+vegEEEBBCLcXPKgvIR/OriQp8/29Oia0q9bbOmGz0CtXhQ==" saltValue="Ttp5VnoN+GIBSLKMwE0Zxw==" spinCount="100000" sheet="1" objects="1" scenarios="1"/>
  <mergeCells count="390">
    <mergeCell ref="A109:AB109"/>
    <mergeCell ref="A110:AB110"/>
    <mergeCell ref="A103:AB103"/>
    <mergeCell ref="A104:AB104"/>
    <mergeCell ref="A105:AB105"/>
    <mergeCell ref="A106:D106"/>
    <mergeCell ref="G106:H106"/>
    <mergeCell ref="J106:N106"/>
    <mergeCell ref="P106:R106"/>
    <mergeCell ref="A100:X100"/>
    <mergeCell ref="Y100:AB100"/>
    <mergeCell ref="A101:X101"/>
    <mergeCell ref="Y101:AB101"/>
    <mergeCell ref="A102:X102"/>
    <mergeCell ref="Y102:AB102"/>
    <mergeCell ref="A95:AB95"/>
    <mergeCell ref="A96:AB96"/>
    <mergeCell ref="A97:AB97"/>
    <mergeCell ref="A98:X98"/>
    <mergeCell ref="Y98:AB98"/>
    <mergeCell ref="A99:X99"/>
    <mergeCell ref="Y99:AB99"/>
    <mergeCell ref="A89:AB89"/>
    <mergeCell ref="A90:AB90"/>
    <mergeCell ref="A91:AB91"/>
    <mergeCell ref="A92:AB92"/>
    <mergeCell ref="A93:AB93"/>
    <mergeCell ref="A94:AB94"/>
    <mergeCell ref="A88:G88"/>
    <mergeCell ref="H88:K88"/>
    <mergeCell ref="L88:P88"/>
    <mergeCell ref="Q88:T88"/>
    <mergeCell ref="U88:X88"/>
    <mergeCell ref="Y88:AB88"/>
    <mergeCell ref="A87:G87"/>
    <mergeCell ref="H87:K87"/>
    <mergeCell ref="L87:P87"/>
    <mergeCell ref="Q87:T87"/>
    <mergeCell ref="U87:X87"/>
    <mergeCell ref="Y87:AB87"/>
    <mergeCell ref="A86:G86"/>
    <mergeCell ref="H86:K86"/>
    <mergeCell ref="L86:P86"/>
    <mergeCell ref="Q86:T86"/>
    <mergeCell ref="U86:X86"/>
    <mergeCell ref="Y86:AB86"/>
    <mergeCell ref="A85:G85"/>
    <mergeCell ref="H85:K85"/>
    <mergeCell ref="L85:P85"/>
    <mergeCell ref="Q85:T85"/>
    <mergeCell ref="U85:X85"/>
    <mergeCell ref="Y85:AB85"/>
    <mergeCell ref="A84:G84"/>
    <mergeCell ref="H84:K84"/>
    <mergeCell ref="L84:P84"/>
    <mergeCell ref="Q84:T84"/>
    <mergeCell ref="U84:X84"/>
    <mergeCell ref="Y84:AB84"/>
    <mergeCell ref="A83:G83"/>
    <mergeCell ref="H83:K83"/>
    <mergeCell ref="L83:P83"/>
    <mergeCell ref="Q83:T83"/>
    <mergeCell ref="U83:X83"/>
    <mergeCell ref="Y83:AB83"/>
    <mergeCell ref="A82:G82"/>
    <mergeCell ref="H82:K82"/>
    <mergeCell ref="L82:P82"/>
    <mergeCell ref="Q82:T82"/>
    <mergeCell ref="U82:X82"/>
    <mergeCell ref="Y82:AB82"/>
    <mergeCell ref="A81:G81"/>
    <mergeCell ref="H81:K81"/>
    <mergeCell ref="L81:P81"/>
    <mergeCell ref="Q81:T81"/>
    <mergeCell ref="U81:X81"/>
    <mergeCell ref="Y81:AB81"/>
    <mergeCell ref="A80:G80"/>
    <mergeCell ref="H80:K80"/>
    <mergeCell ref="L80:P80"/>
    <mergeCell ref="Q80:T80"/>
    <mergeCell ref="U80:X80"/>
    <mergeCell ref="Y80:AB80"/>
    <mergeCell ref="A79:G79"/>
    <mergeCell ref="H79:K79"/>
    <mergeCell ref="L79:P79"/>
    <mergeCell ref="Q79:T79"/>
    <mergeCell ref="U79:X79"/>
    <mergeCell ref="Y79:AB79"/>
    <mergeCell ref="A78:G78"/>
    <mergeCell ref="H78:K78"/>
    <mergeCell ref="L78:P78"/>
    <mergeCell ref="Q78:T78"/>
    <mergeCell ref="U78:X78"/>
    <mergeCell ref="Y78:AB78"/>
    <mergeCell ref="A77:G77"/>
    <mergeCell ref="H77:K77"/>
    <mergeCell ref="L77:P77"/>
    <mergeCell ref="Q77:T77"/>
    <mergeCell ref="U77:X77"/>
    <mergeCell ref="Y77:AB77"/>
    <mergeCell ref="A76:G76"/>
    <mergeCell ref="H76:K76"/>
    <mergeCell ref="L76:P76"/>
    <mergeCell ref="Q76:T76"/>
    <mergeCell ref="U76:X76"/>
    <mergeCell ref="Y76:AB76"/>
    <mergeCell ref="A75:G75"/>
    <mergeCell ref="H75:K75"/>
    <mergeCell ref="L75:P75"/>
    <mergeCell ref="Q75:T75"/>
    <mergeCell ref="U75:X75"/>
    <mergeCell ref="Y75:AB75"/>
    <mergeCell ref="A74:G74"/>
    <mergeCell ref="H74:K74"/>
    <mergeCell ref="L74:P74"/>
    <mergeCell ref="Q74:T74"/>
    <mergeCell ref="U74:X74"/>
    <mergeCell ref="Y74:AB74"/>
    <mergeCell ref="A73:G73"/>
    <mergeCell ref="H73:K73"/>
    <mergeCell ref="L73:P73"/>
    <mergeCell ref="Q73:T73"/>
    <mergeCell ref="U73:X73"/>
    <mergeCell ref="Y73:AB73"/>
    <mergeCell ref="A72:G72"/>
    <mergeCell ref="H72:K72"/>
    <mergeCell ref="L72:P72"/>
    <mergeCell ref="Q72:T72"/>
    <mergeCell ref="U72:X72"/>
    <mergeCell ref="Y72:AB72"/>
    <mergeCell ref="A69:AB69"/>
    <mergeCell ref="A70:AB70"/>
    <mergeCell ref="A71:G71"/>
    <mergeCell ref="H71:K71"/>
    <mergeCell ref="L71:P71"/>
    <mergeCell ref="Q71:T71"/>
    <mergeCell ref="U71:X71"/>
    <mergeCell ref="Y71:AB71"/>
    <mergeCell ref="A68:G68"/>
    <mergeCell ref="H68:K68"/>
    <mergeCell ref="L68:P68"/>
    <mergeCell ref="Q68:T68"/>
    <mergeCell ref="U68:X68"/>
    <mergeCell ref="Y68:AB68"/>
    <mergeCell ref="A67:G67"/>
    <mergeCell ref="H67:K67"/>
    <mergeCell ref="L67:P67"/>
    <mergeCell ref="Q67:T67"/>
    <mergeCell ref="U67:X67"/>
    <mergeCell ref="Y67:AB67"/>
    <mergeCell ref="A66:G66"/>
    <mergeCell ref="H66:K66"/>
    <mergeCell ref="L66:P66"/>
    <mergeCell ref="Q66:T66"/>
    <mergeCell ref="U66:X66"/>
    <mergeCell ref="Y66:AB66"/>
    <mergeCell ref="A65:G65"/>
    <mergeCell ref="H65:K65"/>
    <mergeCell ref="L65:P65"/>
    <mergeCell ref="Q65:T65"/>
    <mergeCell ref="U65:X65"/>
    <mergeCell ref="Y65:AB65"/>
    <mergeCell ref="A64:G64"/>
    <mergeCell ref="H64:K64"/>
    <mergeCell ref="L64:P64"/>
    <mergeCell ref="Q64:T64"/>
    <mergeCell ref="U64:X64"/>
    <mergeCell ref="Y64:AB64"/>
    <mergeCell ref="A63:G63"/>
    <mergeCell ref="H63:K63"/>
    <mergeCell ref="L63:P63"/>
    <mergeCell ref="Q63:T63"/>
    <mergeCell ref="U63:X63"/>
    <mergeCell ref="Y63:AB63"/>
    <mergeCell ref="A62:G62"/>
    <mergeCell ref="H62:K62"/>
    <mergeCell ref="L62:P62"/>
    <mergeCell ref="Q62:T62"/>
    <mergeCell ref="U62:X62"/>
    <mergeCell ref="Y62:AB62"/>
    <mergeCell ref="A61:G61"/>
    <mergeCell ref="H61:K61"/>
    <mergeCell ref="L61:P61"/>
    <mergeCell ref="Q61:T61"/>
    <mergeCell ref="U61:X61"/>
    <mergeCell ref="Y61:AB61"/>
    <mergeCell ref="A60:G60"/>
    <mergeCell ref="H60:K60"/>
    <mergeCell ref="L60:P60"/>
    <mergeCell ref="Q60:T60"/>
    <mergeCell ref="U60:X60"/>
    <mergeCell ref="Y60:AB60"/>
    <mergeCell ref="A59:G59"/>
    <mergeCell ref="H59:K59"/>
    <mergeCell ref="L59:P59"/>
    <mergeCell ref="Q59:T59"/>
    <mergeCell ref="U59:X59"/>
    <mergeCell ref="Y59:AB59"/>
    <mergeCell ref="A58:G58"/>
    <mergeCell ref="H58:K58"/>
    <mergeCell ref="L58:P58"/>
    <mergeCell ref="Q58:T58"/>
    <mergeCell ref="U58:X58"/>
    <mergeCell ref="Y58:AB58"/>
    <mergeCell ref="A57:G57"/>
    <mergeCell ref="H57:K57"/>
    <mergeCell ref="L57:P57"/>
    <mergeCell ref="Q57:T57"/>
    <mergeCell ref="U57:X57"/>
    <mergeCell ref="Y57:AB57"/>
    <mergeCell ref="A56:G56"/>
    <mergeCell ref="H56:K56"/>
    <mergeCell ref="L56:P56"/>
    <mergeCell ref="Q56:T56"/>
    <mergeCell ref="U56:X56"/>
    <mergeCell ref="Y56:AB56"/>
    <mergeCell ref="A55:G55"/>
    <mergeCell ref="H55:K55"/>
    <mergeCell ref="L55:P55"/>
    <mergeCell ref="Q55:T55"/>
    <mergeCell ref="U55:X55"/>
    <mergeCell ref="Y55:AB55"/>
    <mergeCell ref="A54:G54"/>
    <mergeCell ref="H54:K54"/>
    <mergeCell ref="L54:P54"/>
    <mergeCell ref="Q54:T54"/>
    <mergeCell ref="U54:X54"/>
    <mergeCell ref="Y54:AB54"/>
    <mergeCell ref="A53:G53"/>
    <mergeCell ref="H53:K53"/>
    <mergeCell ref="L53:P53"/>
    <mergeCell ref="Q53:T53"/>
    <mergeCell ref="U53:X53"/>
    <mergeCell ref="Y53:AB53"/>
    <mergeCell ref="A52:G52"/>
    <mergeCell ref="H52:K52"/>
    <mergeCell ref="L52:P52"/>
    <mergeCell ref="Q52:T52"/>
    <mergeCell ref="U52:X52"/>
    <mergeCell ref="Y52:AB52"/>
    <mergeCell ref="A50:AB50"/>
    <mergeCell ref="A51:G51"/>
    <mergeCell ref="H51:K51"/>
    <mergeCell ref="L51:P51"/>
    <mergeCell ref="Q51:T51"/>
    <mergeCell ref="U51:X51"/>
    <mergeCell ref="Y51:AB51"/>
    <mergeCell ref="A46:V46"/>
    <mergeCell ref="W46:X46"/>
    <mergeCell ref="Y46:AB46"/>
    <mergeCell ref="A47:AB47"/>
    <mergeCell ref="A48:AB48"/>
    <mergeCell ref="A49:AB49"/>
    <mergeCell ref="A41:AB41"/>
    <mergeCell ref="A42:AB42"/>
    <mergeCell ref="A43:AB43"/>
    <mergeCell ref="A44:AB44"/>
    <mergeCell ref="A45:M45"/>
    <mergeCell ref="N45:AB45"/>
    <mergeCell ref="A37:X37"/>
    <mergeCell ref="Y37:AB37"/>
    <mergeCell ref="A38:AB38"/>
    <mergeCell ref="A39:X39"/>
    <mergeCell ref="Y39:AB39"/>
    <mergeCell ref="A40:X40"/>
    <mergeCell ref="Y40:AB40"/>
    <mergeCell ref="A34:X34"/>
    <mergeCell ref="Y34:AB34"/>
    <mergeCell ref="A35:X35"/>
    <mergeCell ref="Y35:AB35"/>
    <mergeCell ref="A36:X36"/>
    <mergeCell ref="Y36:AB36"/>
    <mergeCell ref="A32:G32"/>
    <mergeCell ref="H32:L32"/>
    <mergeCell ref="M32:Q32"/>
    <mergeCell ref="R32:X32"/>
    <mergeCell ref="Y32:AB32"/>
    <mergeCell ref="A33:X33"/>
    <mergeCell ref="Y33:AB33"/>
    <mergeCell ref="A30:G30"/>
    <mergeCell ref="H30:L30"/>
    <mergeCell ref="M30:Q30"/>
    <mergeCell ref="R30:X30"/>
    <mergeCell ref="Y30:AB30"/>
    <mergeCell ref="A31:G31"/>
    <mergeCell ref="H31:L31"/>
    <mergeCell ref="M31:Q31"/>
    <mergeCell ref="R31:X31"/>
    <mergeCell ref="Y31:AB31"/>
    <mergeCell ref="A28:G28"/>
    <mergeCell ref="H28:L28"/>
    <mergeCell ref="M28:Q28"/>
    <mergeCell ref="R28:X28"/>
    <mergeCell ref="Y28:AB28"/>
    <mergeCell ref="A29:G29"/>
    <mergeCell ref="H29:L29"/>
    <mergeCell ref="M29:Q29"/>
    <mergeCell ref="R29:X29"/>
    <mergeCell ref="Y29:AB29"/>
    <mergeCell ref="A26:G26"/>
    <mergeCell ref="H26:L26"/>
    <mergeCell ref="M26:Q26"/>
    <mergeCell ref="R26:X26"/>
    <mergeCell ref="Y26:AB26"/>
    <mergeCell ref="A27:G27"/>
    <mergeCell ref="H27:L27"/>
    <mergeCell ref="M27:Q27"/>
    <mergeCell ref="R27:X27"/>
    <mergeCell ref="Y27:AB27"/>
    <mergeCell ref="A24:G24"/>
    <mergeCell ref="H24:L24"/>
    <mergeCell ref="M24:Q24"/>
    <mergeCell ref="R24:X24"/>
    <mergeCell ref="Y24:AB24"/>
    <mergeCell ref="A25:G25"/>
    <mergeCell ref="H25:L25"/>
    <mergeCell ref="M25:Q25"/>
    <mergeCell ref="R25:X25"/>
    <mergeCell ref="Y25:AB25"/>
    <mergeCell ref="A22:G22"/>
    <mergeCell ref="H22:L22"/>
    <mergeCell ref="M22:Q22"/>
    <mergeCell ref="R22:X22"/>
    <mergeCell ref="Y22:AB22"/>
    <mergeCell ref="A23:G23"/>
    <mergeCell ref="H23:L23"/>
    <mergeCell ref="M23:Q23"/>
    <mergeCell ref="R23:X23"/>
    <mergeCell ref="Y23:AB23"/>
    <mergeCell ref="A20:G20"/>
    <mergeCell ref="H20:L20"/>
    <mergeCell ref="M20:Q20"/>
    <mergeCell ref="R20:X20"/>
    <mergeCell ref="Y20:AB20"/>
    <mergeCell ref="A21:G21"/>
    <mergeCell ref="H21:L21"/>
    <mergeCell ref="M21:Q21"/>
    <mergeCell ref="R21:X21"/>
    <mergeCell ref="Y21:AB21"/>
    <mergeCell ref="A18:G18"/>
    <mergeCell ref="H18:L18"/>
    <mergeCell ref="M18:Q18"/>
    <mergeCell ref="R18:X18"/>
    <mergeCell ref="Y18:AB18"/>
    <mergeCell ref="A19:G19"/>
    <mergeCell ref="H19:L19"/>
    <mergeCell ref="M19:Q19"/>
    <mergeCell ref="R19:X19"/>
    <mergeCell ref="Y19:AB19"/>
    <mergeCell ref="A15:AB15"/>
    <mergeCell ref="A16:AB16"/>
    <mergeCell ref="A17:G17"/>
    <mergeCell ref="H17:L17"/>
    <mergeCell ref="M17:Q17"/>
    <mergeCell ref="R17:X17"/>
    <mergeCell ref="Y17:AB17"/>
    <mergeCell ref="A14:D14"/>
    <mergeCell ref="E14:P14"/>
    <mergeCell ref="Q14:T14"/>
    <mergeCell ref="U14:X14"/>
    <mergeCell ref="Y14:AB14"/>
    <mergeCell ref="A11:AB11"/>
    <mergeCell ref="A12:P12"/>
    <mergeCell ref="Q12:T12"/>
    <mergeCell ref="U12:X12"/>
    <mergeCell ref="Y12:AB12"/>
    <mergeCell ref="A13:M13"/>
    <mergeCell ref="N13:P13"/>
    <mergeCell ref="Q13:T13"/>
    <mergeCell ref="U13:X13"/>
    <mergeCell ref="Y13:AB13"/>
    <mergeCell ref="A9:C9"/>
    <mergeCell ref="D9:AB9"/>
    <mergeCell ref="A10:G10"/>
    <mergeCell ref="H10:AB10"/>
    <mergeCell ref="D5:W5"/>
    <mergeCell ref="X5:Y5"/>
    <mergeCell ref="Z5:AB5"/>
    <mergeCell ref="G6:AB6"/>
    <mergeCell ref="A7:B7"/>
    <mergeCell ref="C7:AB7"/>
    <mergeCell ref="A1:AB1"/>
    <mergeCell ref="A2:D2"/>
    <mergeCell ref="E2:AB2"/>
    <mergeCell ref="A3:I3"/>
    <mergeCell ref="J3:AB3"/>
    <mergeCell ref="A4:B4"/>
    <mergeCell ref="C4:AB4"/>
    <mergeCell ref="A8:E8"/>
    <mergeCell ref="F8:AB8"/>
  </mergeCells>
  <pageMargins left="0.25" right="0.25" top="0.75" bottom="0.75" header="0.3" footer="0.3"/>
  <pageSetup paperSize="9" orientation="portrait" r:id="rId1"/>
  <rowBreaks count="2" manualBreakCount="2">
    <brk id="47" max="16383" man="1"/>
    <brk id="68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" sqref="B2"/>
    </sheetView>
  </sheetViews>
  <sheetFormatPr defaultRowHeight="15" x14ac:dyDescent="0.25"/>
  <cols>
    <col min="1" max="1" width="38.42578125" bestFit="1" customWidth="1"/>
    <col min="2" max="2" width="69.7109375" customWidth="1"/>
  </cols>
  <sheetData>
    <row r="1" spans="1:2" x14ac:dyDescent="0.25">
      <c r="A1" t="s">
        <v>136</v>
      </c>
      <c r="B1" s="129" t="s">
        <v>235</v>
      </c>
    </row>
    <row r="2" spans="1:2" x14ac:dyDescent="0.25">
      <c r="A2" t="s">
        <v>180</v>
      </c>
      <c r="B2" s="129" t="s">
        <v>236</v>
      </c>
    </row>
    <row r="3" spans="1:2" x14ac:dyDescent="0.25">
      <c r="A3" t="s">
        <v>137</v>
      </c>
      <c r="B3" s="147" t="s">
        <v>226</v>
      </c>
    </row>
    <row r="4" spans="1:2" x14ac:dyDescent="0.25">
      <c r="A4" t="s">
        <v>138</v>
      </c>
      <c r="B4" s="148" t="s">
        <v>227</v>
      </c>
    </row>
    <row r="5" spans="1:2" ht="75" x14ac:dyDescent="0.25">
      <c r="A5" s="130" t="s">
        <v>139</v>
      </c>
      <c r="B5" s="149" t="s">
        <v>228</v>
      </c>
    </row>
    <row r="6" spans="1:2" x14ac:dyDescent="0.25">
      <c r="A6" t="s">
        <v>140</v>
      </c>
      <c r="B6" t="s">
        <v>229</v>
      </c>
    </row>
    <row r="7" spans="1:2" x14ac:dyDescent="0.25">
      <c r="A7" t="s">
        <v>141</v>
      </c>
      <c r="B7" s="129" t="s">
        <v>196</v>
      </c>
    </row>
    <row r="8" spans="1:2" x14ac:dyDescent="0.25">
      <c r="A8" t="s">
        <v>142</v>
      </c>
      <c r="B8" t="s">
        <v>234</v>
      </c>
    </row>
    <row r="9" spans="1:2" ht="15.75" x14ac:dyDescent="0.25">
      <c r="A9" s="131" t="s">
        <v>143</v>
      </c>
      <c r="B9" t="s">
        <v>194</v>
      </c>
    </row>
    <row r="10" spans="1:2" x14ac:dyDescent="0.25">
      <c r="A10" t="s">
        <v>144</v>
      </c>
      <c r="B10" t="s">
        <v>195</v>
      </c>
    </row>
    <row r="11" spans="1:2" x14ac:dyDescent="0.25">
      <c r="A11" t="s">
        <v>145</v>
      </c>
      <c r="B11" s="132">
        <v>44966</v>
      </c>
    </row>
    <row r="12" spans="1:2" ht="15.75" x14ac:dyDescent="0.25">
      <c r="A12" s="131" t="s">
        <v>146</v>
      </c>
      <c r="B12" t="s">
        <v>147</v>
      </c>
    </row>
  </sheetData>
  <hyperlinks>
    <hyperlink ref="B4" r:id="rId1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opLeftCell="A10" workbookViewId="0">
      <selection activeCell="F29" sqref="F29:R29"/>
    </sheetView>
  </sheetViews>
  <sheetFormatPr defaultColWidth="2.7109375" defaultRowHeight="15" x14ac:dyDescent="0.25"/>
  <cols>
    <col min="11" max="11" width="6.7109375" bestFit="1" customWidth="1"/>
    <col min="18" max="18" width="2.85546875" customWidth="1"/>
    <col min="30" max="30" width="4.28515625" customWidth="1"/>
    <col min="31" max="31" width="2.85546875" customWidth="1"/>
    <col min="32" max="32" width="4.140625" customWidth="1"/>
  </cols>
  <sheetData>
    <row r="1" spans="1:32" ht="18.75" x14ac:dyDescent="0.3">
      <c r="A1" s="269" t="str">
        <f>"PARECER FMDCA Nº "&amp;'Dados Adicionais'!B1</f>
        <v>PARECER FMDCA Nº 56/2022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</row>
    <row r="2" spans="1:32" ht="35.25" customHeight="1" x14ac:dyDescent="0.3">
      <c r="A2" s="269" t="s">
        <v>148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</row>
    <row r="3" spans="1:32" ht="15.75" customHeight="1" x14ac:dyDescent="0.3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</row>
    <row r="4" spans="1:32" ht="15.75" customHeight="1" x14ac:dyDescent="0.25">
      <c r="A4" s="270" t="str">
        <f>"Termo de  "&amp;'Dados Adicionais'!B2</f>
        <v>Termo de  Fomento n° 48/2022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32" ht="15.75" customHeigh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15.75" x14ac:dyDescent="0.25">
      <c r="A6" s="271"/>
      <c r="B6" s="271"/>
      <c r="C6" s="271"/>
      <c r="D6" s="272" t="s">
        <v>149</v>
      </c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</row>
    <row r="7" spans="1:32" ht="62.25" customHeight="1" x14ac:dyDescent="0.25">
      <c r="A7" s="267" t="str">
        <f>"OSC “"&amp;'ANEXO 10-2022'!J3&amp;""""&amp; " CNPJ nº "&amp;'ANEXO 10-2022'!C4&amp;", tendo como Presidente o Sr.(Sra.) "&amp;'ANEXO 10-2022'!G6&amp;","&amp;" portador do RG nº "&amp;'Dados Adicionais'!B3&amp;", CPF nº "&amp;'ANEXO 10-2022'!C7&amp; " e e-mail "&amp;'Dados Adicionais'!B4&amp;", desta forma, e com base no conjunto de documentos  relativos à execução da parceria e ao  monitoramento, inclusive o relatório técnico de"</f>
        <v>OSC “Associação Assistencial Dona Nair Manoelina de Oliveira" CNPJ nº 97.551.665/0001-25, tendo como Presidente o Sr.(Sra.) Alexandre Luiz Rocha Campos, portador do RG nº 29.514.036-7, CPF nº 275.274.918-09 e e-mail alexandrelrcampos@gmail.com, desta forma, e com base no conjunto de documentos  relativos à execução da parceria e ao  monitoramento, inclusive o relatório técnico de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</row>
    <row r="8" spans="1:32" ht="45" customHeight="1" x14ac:dyDescent="0.25">
      <c r="A8" s="267" t="s">
        <v>179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</row>
    <row r="9" spans="1:32" ht="98.25" customHeight="1" x14ac:dyDescent="0.25">
      <c r="A9" s="268" t="s">
        <v>150</v>
      </c>
      <c r="B9" s="268"/>
      <c r="C9" s="268"/>
      <c r="D9" s="267" t="str">
        <f>"A OSC encontra-se localizada à "&amp;'ANEXO 10-2022'!D5&amp;" está em regular funcionamento conforme Certificado de Cadastro anexo nos autos. A OSC tem como objetivo "&amp;'Dados Adicionais'!B5&amp;""&amp;'Dados Adicionais'!B6&amp;" do Estatuto Social anexo nos autos;"</f>
        <v>A OSC encontra-se localizada à Rua: General Osório, 1099 está em regular funcionamento conforme Certificado de Cadastro anexo nos autos. A OSC tem como objetivo , dentre outros: I) oferecer acolhimento em caráter residencial transitório e atendimento dia voluntário e em meio aberto para crianças, adolescentes e jovens com necessidades decorrentes do uso de crack, álcool e outras drogas, obedecendo a Política de Redução de Danos, conforme orientações do Ministério da Saúde, conforme art. 2º do Estatuto Social anexo nos autos;</v>
      </c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</row>
    <row r="10" spans="1:32" ht="30.75" customHeight="1" x14ac:dyDescent="0.25">
      <c r="A10" s="268" t="s">
        <v>150</v>
      </c>
      <c r="B10" s="268"/>
      <c r="C10" s="268"/>
      <c r="D10" s="267" t="s">
        <v>151</v>
      </c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</row>
    <row r="11" spans="1:32" ht="16.5" customHeight="1" x14ac:dyDescent="0.25">
      <c r="A11" s="276" t="s">
        <v>150</v>
      </c>
      <c r="B11" s="276"/>
      <c r="C11" s="276"/>
      <c r="D11" s="267" t="str">
        <f>"Data da prestação de contas final: "&amp;'Dados Adicionais'!B7</f>
        <v>Data da prestação de contas final: 31/01/2023</v>
      </c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</row>
    <row r="12" spans="1:32" ht="16.5" customHeight="1" x14ac:dyDescent="0.25">
      <c r="A12" s="276" t="s">
        <v>150</v>
      </c>
      <c r="B12" s="276"/>
      <c r="C12" s="276"/>
      <c r="D12" s="144" t="s">
        <v>152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</row>
    <row r="13" spans="1:32" ht="15.75" customHeight="1" x14ac:dyDescent="0.25">
      <c r="B13" s="133"/>
      <c r="C13" s="133"/>
      <c r="D13" s="277" t="s">
        <v>153</v>
      </c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 t="s">
        <v>154</v>
      </c>
      <c r="S13" s="277"/>
      <c r="T13" s="277"/>
      <c r="U13" s="277"/>
      <c r="V13" s="277"/>
      <c r="W13" s="277"/>
      <c r="X13" s="277"/>
      <c r="Y13" s="277"/>
      <c r="Z13" s="277" t="s">
        <v>155</v>
      </c>
      <c r="AA13" s="277"/>
      <c r="AB13" s="277"/>
      <c r="AC13" s="277"/>
      <c r="AD13" s="277"/>
      <c r="AE13" s="277"/>
      <c r="AF13" s="134"/>
    </row>
    <row r="14" spans="1:32" ht="15.75" customHeight="1" x14ac:dyDescent="0.25">
      <c r="B14" s="135"/>
      <c r="C14" s="135"/>
      <c r="D14" s="273" t="s">
        <v>238</v>
      </c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4">
        <f>'ANEXO 10-2022'!M19</f>
        <v>44757</v>
      </c>
      <c r="S14" s="274"/>
      <c r="T14" s="274"/>
      <c r="U14" s="274"/>
      <c r="V14" s="274"/>
      <c r="W14" s="274"/>
      <c r="X14" s="274"/>
      <c r="Y14" s="274"/>
      <c r="Z14" s="275">
        <f>'ANEXO 10-2022'!Y19</f>
        <v>4697.22</v>
      </c>
      <c r="AA14" s="275"/>
      <c r="AB14" s="275"/>
      <c r="AC14" s="275"/>
      <c r="AD14" s="275"/>
      <c r="AE14" s="275"/>
      <c r="AF14" s="136"/>
    </row>
    <row r="15" spans="1:32" ht="15.75" customHeight="1" x14ac:dyDescent="0.25">
      <c r="B15" s="135"/>
      <c r="C15" s="135"/>
      <c r="D15" s="273" t="s">
        <v>238</v>
      </c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4">
        <f>'ANEXO 10-2022'!M20</f>
        <v>44776</v>
      </c>
      <c r="S15" s="274"/>
      <c r="T15" s="274"/>
      <c r="U15" s="274"/>
      <c r="V15" s="274"/>
      <c r="W15" s="274"/>
      <c r="X15" s="274"/>
      <c r="Y15" s="274"/>
      <c r="Z15" s="275">
        <f>'ANEXO 10-2022'!Y20</f>
        <v>4697.22</v>
      </c>
      <c r="AA15" s="275"/>
      <c r="AB15" s="275"/>
      <c r="AC15" s="275"/>
      <c r="AD15" s="275"/>
      <c r="AE15" s="275"/>
      <c r="AF15" s="136"/>
    </row>
    <row r="16" spans="1:32" ht="15.75" customHeight="1" x14ac:dyDescent="0.25">
      <c r="B16" s="135"/>
      <c r="C16" s="135"/>
      <c r="D16" s="273" t="s">
        <v>238</v>
      </c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4">
        <f>'ANEXO 10-2022'!M21</f>
        <v>44809</v>
      </c>
      <c r="S16" s="274"/>
      <c r="T16" s="274"/>
      <c r="U16" s="274"/>
      <c r="V16" s="274"/>
      <c r="W16" s="274"/>
      <c r="X16" s="274"/>
      <c r="Y16" s="274"/>
      <c r="Z16" s="275">
        <f>'ANEXO 10-2022'!Y21</f>
        <v>4697.22</v>
      </c>
      <c r="AA16" s="275"/>
      <c r="AB16" s="275"/>
      <c r="AC16" s="275"/>
      <c r="AD16" s="275"/>
      <c r="AE16" s="275"/>
      <c r="AF16" s="136"/>
    </row>
    <row r="17" spans="1:32" ht="15.75" customHeight="1" x14ac:dyDescent="0.25">
      <c r="B17" s="135"/>
      <c r="C17" s="135"/>
      <c r="D17" s="273" t="s">
        <v>238</v>
      </c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4">
        <f>'ANEXO 10-2022'!M22</f>
        <v>44841</v>
      </c>
      <c r="S17" s="274"/>
      <c r="T17" s="274"/>
      <c r="U17" s="274"/>
      <c r="V17" s="274"/>
      <c r="W17" s="274"/>
      <c r="X17" s="274"/>
      <c r="Y17" s="274"/>
      <c r="Z17" s="275">
        <f>'ANEXO 10-2022'!Y22</f>
        <v>4697.22</v>
      </c>
      <c r="AA17" s="275"/>
      <c r="AB17" s="275"/>
      <c r="AC17" s="275"/>
      <c r="AD17" s="275"/>
      <c r="AE17" s="275"/>
      <c r="AF17" s="136"/>
    </row>
    <row r="18" spans="1:32" ht="15.75" customHeight="1" x14ac:dyDescent="0.25">
      <c r="B18" s="135"/>
      <c r="C18" s="135"/>
      <c r="D18" s="273" t="s">
        <v>238</v>
      </c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4">
        <f>'ANEXO 10-2022'!M23</f>
        <v>44872</v>
      </c>
      <c r="S18" s="274"/>
      <c r="T18" s="274"/>
      <c r="U18" s="274"/>
      <c r="V18" s="274"/>
      <c r="W18" s="274"/>
      <c r="X18" s="274"/>
      <c r="Y18" s="274"/>
      <c r="Z18" s="275">
        <f>'ANEXO 10-2022'!Y23</f>
        <v>4697.22</v>
      </c>
      <c r="AA18" s="275"/>
      <c r="AB18" s="275"/>
      <c r="AC18" s="275"/>
      <c r="AD18" s="275"/>
      <c r="AE18" s="275"/>
      <c r="AF18" s="136"/>
    </row>
    <row r="19" spans="1:32" ht="15.75" customHeight="1" x14ac:dyDescent="0.25">
      <c r="B19" s="135"/>
      <c r="C19" s="135"/>
      <c r="D19" s="273" t="s">
        <v>238</v>
      </c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4">
        <f>'ANEXO 10-2022'!M24</f>
        <v>44902</v>
      </c>
      <c r="S19" s="274"/>
      <c r="T19" s="274"/>
      <c r="U19" s="274"/>
      <c r="V19" s="274"/>
      <c r="W19" s="274"/>
      <c r="X19" s="274"/>
      <c r="Y19" s="274"/>
      <c r="Z19" s="275">
        <f>'ANEXO 10-2022'!Y24</f>
        <v>4697.22</v>
      </c>
      <c r="AA19" s="275"/>
      <c r="AB19" s="275"/>
      <c r="AC19" s="275"/>
      <c r="AD19" s="275"/>
      <c r="AE19" s="275"/>
      <c r="AF19" s="136"/>
    </row>
    <row r="20" spans="1:32" ht="15.75" hidden="1" customHeight="1" x14ac:dyDescent="0.25">
      <c r="B20" s="135"/>
      <c r="C20" s="135"/>
      <c r="D20" s="273" t="s">
        <v>238</v>
      </c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4">
        <f>'ANEXO 10-2022'!M24</f>
        <v>44902</v>
      </c>
      <c r="S20" s="274"/>
      <c r="T20" s="274"/>
      <c r="U20" s="274"/>
      <c r="V20" s="274"/>
      <c r="W20" s="274"/>
      <c r="X20" s="274"/>
      <c r="Y20" s="274"/>
      <c r="Z20" s="275">
        <f>'ANEXO 10-2022'!Y24</f>
        <v>4697.22</v>
      </c>
      <c r="AA20" s="275"/>
      <c r="AB20" s="275"/>
      <c r="AC20" s="275"/>
      <c r="AD20" s="275"/>
      <c r="AE20" s="275"/>
      <c r="AF20" s="136"/>
    </row>
    <row r="21" spans="1:32" ht="15.75" hidden="1" customHeight="1" x14ac:dyDescent="0.25">
      <c r="B21" s="135"/>
      <c r="C21" s="135"/>
      <c r="D21" s="273" t="s">
        <v>238</v>
      </c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4">
        <f>'ANEXO 10-2022'!M25</f>
        <v>0</v>
      </c>
      <c r="S21" s="274"/>
      <c r="T21" s="274"/>
      <c r="U21" s="274"/>
      <c r="V21" s="274"/>
      <c r="W21" s="274"/>
      <c r="X21" s="274"/>
      <c r="Y21" s="274"/>
      <c r="Z21" s="275">
        <f>'ANEXO 10-2022'!Y25</f>
        <v>0</v>
      </c>
      <c r="AA21" s="275"/>
      <c r="AB21" s="275"/>
      <c r="AC21" s="275"/>
      <c r="AD21" s="275"/>
      <c r="AE21" s="275"/>
      <c r="AF21" s="136"/>
    </row>
    <row r="22" spans="1:32" ht="15.75" hidden="1" customHeight="1" x14ac:dyDescent="0.25">
      <c r="B22" s="135"/>
      <c r="C22" s="135"/>
      <c r="D22" s="273" t="s">
        <v>238</v>
      </c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4">
        <f>'ANEXO 10-2022'!M26</f>
        <v>0</v>
      </c>
      <c r="S22" s="274"/>
      <c r="T22" s="274"/>
      <c r="U22" s="274"/>
      <c r="V22" s="274"/>
      <c r="W22" s="274"/>
      <c r="X22" s="274"/>
      <c r="Y22" s="274"/>
      <c r="Z22" s="275">
        <f>'ANEXO 10-2022'!Y26</f>
        <v>0</v>
      </c>
      <c r="AA22" s="275"/>
      <c r="AB22" s="275"/>
      <c r="AC22" s="275"/>
      <c r="AD22" s="275"/>
      <c r="AE22" s="275"/>
      <c r="AF22" s="136"/>
    </row>
    <row r="23" spans="1:32" ht="15.75" hidden="1" customHeight="1" x14ac:dyDescent="0.25">
      <c r="B23" s="135"/>
      <c r="C23" s="135"/>
      <c r="D23" s="273" t="s">
        <v>238</v>
      </c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4">
        <f>'ANEXO 10-2022'!M27</f>
        <v>0</v>
      </c>
      <c r="S23" s="274"/>
      <c r="T23" s="274"/>
      <c r="U23" s="274"/>
      <c r="V23" s="274"/>
      <c r="W23" s="274"/>
      <c r="X23" s="274"/>
      <c r="Y23" s="274"/>
      <c r="Z23" s="275">
        <f>'ANEXO 10-2022'!Y27</f>
        <v>0</v>
      </c>
      <c r="AA23" s="275"/>
      <c r="AB23" s="275"/>
      <c r="AC23" s="275"/>
      <c r="AD23" s="275"/>
      <c r="AE23" s="275"/>
      <c r="AF23" s="136"/>
    </row>
    <row r="24" spans="1:32" ht="15.75" hidden="1" customHeight="1" x14ac:dyDescent="0.25">
      <c r="B24" s="135"/>
      <c r="C24" s="135"/>
      <c r="D24" s="273" t="s">
        <v>238</v>
      </c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4">
        <f>'ANEXO 10-2022'!M28</f>
        <v>0</v>
      </c>
      <c r="S24" s="274"/>
      <c r="T24" s="274"/>
      <c r="U24" s="274"/>
      <c r="V24" s="274"/>
      <c r="W24" s="274"/>
      <c r="X24" s="274"/>
      <c r="Y24" s="274"/>
      <c r="Z24" s="275">
        <f>'ANEXO 10-2022'!Y28</f>
        <v>0</v>
      </c>
      <c r="AA24" s="275"/>
      <c r="AB24" s="275"/>
      <c r="AC24" s="275"/>
      <c r="AD24" s="275"/>
      <c r="AE24" s="275"/>
      <c r="AF24" s="136"/>
    </row>
    <row r="25" spans="1:32" ht="15.75" hidden="1" customHeight="1" x14ac:dyDescent="0.25">
      <c r="B25" s="135"/>
      <c r="C25" s="135"/>
      <c r="D25" s="273" t="s">
        <v>238</v>
      </c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4">
        <f>'ANEXO 10-2022'!M29</f>
        <v>0</v>
      </c>
      <c r="S25" s="274"/>
      <c r="T25" s="274"/>
      <c r="U25" s="274"/>
      <c r="V25" s="274"/>
      <c r="W25" s="274"/>
      <c r="X25" s="274"/>
      <c r="Y25" s="274"/>
      <c r="Z25" s="275">
        <f>'ANEXO 10-2022'!Y29</f>
        <v>0</v>
      </c>
      <c r="AA25" s="275"/>
      <c r="AB25" s="275"/>
      <c r="AC25" s="275"/>
      <c r="AD25" s="275"/>
      <c r="AE25" s="275"/>
      <c r="AF25" s="136"/>
    </row>
    <row r="26" spans="1:32" ht="17.25" customHeight="1" x14ac:dyDescent="0.25">
      <c r="A26" s="144"/>
      <c r="B26" s="144"/>
      <c r="C26" s="144"/>
      <c r="D26" s="276" t="s">
        <v>150</v>
      </c>
      <c r="E26" s="276"/>
      <c r="F26" s="137" t="s">
        <v>157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278">
        <f>'ANEXO 10-2022'!Y34</f>
        <v>0</v>
      </c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144"/>
    </row>
    <row r="27" spans="1:32" ht="15" customHeight="1" x14ac:dyDescent="0.25">
      <c r="A27" s="144"/>
      <c r="B27" s="144"/>
      <c r="C27" s="144"/>
      <c r="D27" s="276" t="s">
        <v>150</v>
      </c>
      <c r="E27" s="276"/>
      <c r="F27" s="272" t="s">
        <v>158</v>
      </c>
      <c r="G27" s="272"/>
      <c r="H27" s="272"/>
      <c r="I27" s="272"/>
      <c r="J27" s="272"/>
      <c r="K27" s="272"/>
      <c r="L27" s="272"/>
      <c r="M27" s="272"/>
      <c r="N27" s="272"/>
      <c r="O27" s="272"/>
      <c r="P27" s="279">
        <f>'ANEXO 10-2022'!Y36</f>
        <v>4.0199999999999996</v>
      </c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144"/>
    </row>
    <row r="28" spans="1:32" ht="16.5" customHeight="1" x14ac:dyDescent="0.25">
      <c r="C28" s="138"/>
      <c r="D28" s="276" t="s">
        <v>150</v>
      </c>
      <c r="E28" s="276"/>
      <c r="F28" s="272" t="s">
        <v>159</v>
      </c>
      <c r="G28" s="272"/>
      <c r="H28" s="272"/>
      <c r="I28" s="272"/>
      <c r="J28" s="272"/>
      <c r="K28" s="272"/>
      <c r="L28" s="272"/>
      <c r="M28" s="272"/>
      <c r="N28" s="272"/>
      <c r="O28" s="279">
        <f>'ANEXO 10-2022'!Y35</f>
        <v>28183.320000000003</v>
      </c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144"/>
    </row>
    <row r="29" spans="1:32" ht="14.25" customHeight="1" x14ac:dyDescent="0.25">
      <c r="A29" s="144"/>
      <c r="B29" s="144"/>
      <c r="C29" s="144"/>
      <c r="D29" s="276" t="s">
        <v>150</v>
      </c>
      <c r="E29" s="276"/>
      <c r="F29" s="272" t="s">
        <v>160</v>
      </c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9">
        <f>'ANEXO 10-2022'!Y38</f>
        <v>28187.340000000004</v>
      </c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139"/>
    </row>
    <row r="30" spans="1:32" ht="14.25" customHeight="1" x14ac:dyDescent="0.25">
      <c r="A30" s="144"/>
      <c r="B30" s="144"/>
      <c r="C30" s="144"/>
      <c r="D30" s="276" t="s">
        <v>150</v>
      </c>
      <c r="E30" s="276"/>
      <c r="F30" s="272" t="s">
        <v>161</v>
      </c>
      <c r="G30" s="272"/>
      <c r="H30" s="272"/>
      <c r="I30" s="272"/>
      <c r="J30" s="272"/>
      <c r="K30" s="272"/>
      <c r="L30" s="272"/>
      <c r="M30" s="272"/>
      <c r="N30" s="279">
        <f>'ANEXO 10-2022'!U89</f>
        <v>28183.32</v>
      </c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144"/>
    </row>
    <row r="31" spans="1:32" ht="16.5" customHeight="1" x14ac:dyDescent="0.25">
      <c r="A31" s="144"/>
      <c r="B31" s="144"/>
      <c r="C31" s="144"/>
      <c r="D31" s="276" t="s">
        <v>150</v>
      </c>
      <c r="E31" s="276"/>
      <c r="F31" s="144" t="s">
        <v>162</v>
      </c>
      <c r="G31" s="144"/>
      <c r="H31" s="144"/>
      <c r="I31" s="144"/>
      <c r="J31" s="144"/>
      <c r="K31" s="144"/>
      <c r="L31" s="144"/>
      <c r="M31" s="144"/>
      <c r="N31" s="279">
        <f>'ANEXO 10-2022'!Y102</f>
        <v>0</v>
      </c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144"/>
    </row>
    <row r="32" spans="1:32" ht="16.5" customHeight="1" x14ac:dyDescent="0.25">
      <c r="A32" s="144"/>
      <c r="B32" s="144"/>
      <c r="C32" s="144"/>
      <c r="D32" s="276" t="s">
        <v>150</v>
      </c>
      <c r="E32" s="276"/>
      <c r="F32" s="144" t="s">
        <v>163</v>
      </c>
      <c r="G32" s="144"/>
      <c r="H32" s="144"/>
      <c r="I32" s="144"/>
      <c r="J32" s="144"/>
      <c r="K32" s="279">
        <v>0</v>
      </c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144"/>
    </row>
    <row r="33" spans="1:32" ht="15" customHeight="1" x14ac:dyDescent="0.25">
      <c r="A33" s="144"/>
      <c r="B33" s="144"/>
      <c r="C33" s="144"/>
      <c r="D33" s="276" t="s">
        <v>150</v>
      </c>
      <c r="E33" s="276"/>
      <c r="F33" s="144" t="s">
        <v>164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279">
        <f>'ANEXO 10-2022'!Y103</f>
        <v>4.0200000000040745</v>
      </c>
      <c r="AD33" s="279"/>
      <c r="AE33" s="279"/>
      <c r="AF33" s="279"/>
    </row>
    <row r="34" spans="1:32" ht="9" customHeight="1" x14ac:dyDescent="0.2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</row>
    <row r="35" spans="1:32" ht="48.75" customHeight="1" x14ac:dyDescent="0.25">
      <c r="A35" s="144"/>
      <c r="B35" s="144"/>
      <c r="C35" s="144"/>
      <c r="D35" s="268" t="s">
        <v>150</v>
      </c>
      <c r="E35" s="268"/>
      <c r="F35" s="280" t="str">
        <f>"O recurso foi aplicado conforme objeto: "&amp;'ANEXO 10-2022'!F8&amp;", conforme consta na cláusula 1ª do Termo de Colaboração anexo aos autos;"</f>
        <v>O recurso foi aplicado conforme objeto: Atendimento-dia e orientação terapêutica, incluindo ações secundárias e preventivas junto a crianças e adolescentes com uso e dependência química., conforme consta na cláusula 1ª do Termo de Colaboração anexo aos autos;</v>
      </c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2" ht="14.25" customHeight="1" x14ac:dyDescent="0.25">
      <c r="A36" s="144"/>
      <c r="B36" s="144"/>
      <c r="C36" s="144"/>
      <c r="D36" s="276" t="s">
        <v>150</v>
      </c>
      <c r="E36" s="276"/>
      <c r="F36" s="281" t="str">
        <f>"Processo N° "&amp;'Dados Adicionais'!B8&amp;";"</f>
        <v>Processo N° 2022/059063;</v>
      </c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</row>
    <row r="37" spans="1:32" ht="28.5" customHeight="1" x14ac:dyDescent="0.25">
      <c r="A37" s="144"/>
      <c r="B37" s="144"/>
      <c r="C37" s="144"/>
      <c r="D37" s="268" t="s">
        <v>150</v>
      </c>
      <c r="E37" s="268"/>
      <c r="F37" s="280" t="s">
        <v>165</v>
      </c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2" ht="28.5" customHeight="1" x14ac:dyDescent="0.25">
      <c r="A38" s="144"/>
      <c r="B38" s="144"/>
      <c r="C38" s="144"/>
      <c r="D38" s="268" t="s">
        <v>150</v>
      </c>
      <c r="E38" s="268"/>
      <c r="F38" s="280" t="s">
        <v>177</v>
      </c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</row>
    <row r="39" spans="1:32" ht="44.25" customHeight="1" x14ac:dyDescent="0.25">
      <c r="A39" s="144"/>
      <c r="B39" s="144"/>
      <c r="C39" s="144"/>
      <c r="D39" s="268" t="s">
        <v>150</v>
      </c>
      <c r="E39" s="268"/>
      <c r="F39" s="280" t="s">
        <v>166</v>
      </c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</row>
    <row r="40" spans="1:32" ht="74.25" customHeight="1" x14ac:dyDescent="0.25">
      <c r="A40" s="144"/>
      <c r="B40" s="144"/>
      <c r="C40" s="144"/>
      <c r="D40" s="268" t="s">
        <v>150</v>
      </c>
      <c r="E40" s="268"/>
      <c r="F40" s="280" t="s">
        <v>167</v>
      </c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</row>
    <row r="41" spans="1:32" ht="15" customHeight="1" x14ac:dyDescent="0.25">
      <c r="A41" s="144"/>
      <c r="B41" s="144"/>
      <c r="C41" s="144"/>
      <c r="D41" s="276" t="s">
        <v>150</v>
      </c>
      <c r="E41" s="276"/>
      <c r="F41" s="280" t="s">
        <v>168</v>
      </c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2" ht="48" customHeight="1" x14ac:dyDescent="0.25">
      <c r="A42" s="144"/>
      <c r="B42" s="144"/>
      <c r="C42" s="144"/>
      <c r="D42" s="268" t="s">
        <v>150</v>
      </c>
      <c r="E42" s="268"/>
      <c r="F42" s="280" t="s">
        <v>169</v>
      </c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2" ht="29.25" customHeight="1" x14ac:dyDescent="0.25">
      <c r="A43" s="144"/>
      <c r="B43" s="144"/>
      <c r="C43" s="144"/>
      <c r="D43" s="268" t="s">
        <v>150</v>
      </c>
      <c r="E43" s="268"/>
      <c r="F43" s="280" t="s">
        <v>170</v>
      </c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2" ht="30" customHeight="1" x14ac:dyDescent="0.25">
      <c r="A44" s="144"/>
      <c r="B44" s="144"/>
      <c r="C44" s="144"/>
      <c r="D44" s="268" t="s">
        <v>150</v>
      </c>
      <c r="E44" s="268"/>
      <c r="F44" s="280" t="s">
        <v>171</v>
      </c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45" customHeight="1" x14ac:dyDescent="0.25">
      <c r="A45" s="144"/>
      <c r="B45" s="144"/>
      <c r="C45" s="144"/>
      <c r="D45" s="268" t="s">
        <v>150</v>
      </c>
      <c r="E45" s="268"/>
      <c r="F45" s="280" t="s">
        <v>172</v>
      </c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30" customHeight="1" x14ac:dyDescent="0.25">
      <c r="A46" s="144"/>
      <c r="B46" s="144"/>
      <c r="C46" s="144"/>
      <c r="D46" s="268" t="s">
        <v>150</v>
      </c>
      <c r="E46" s="268"/>
      <c r="F46" s="280" t="s">
        <v>173</v>
      </c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30" customHeight="1" x14ac:dyDescent="0.25">
      <c r="A47" s="144"/>
      <c r="B47" s="144"/>
      <c r="C47" s="144"/>
      <c r="D47" s="268" t="s">
        <v>150</v>
      </c>
      <c r="E47" s="268"/>
      <c r="F47" s="280" t="str">
        <f>"O(A) responsável pelo Controle Interno da Prefeitura Municipal de Ribeirão Preto é o Sr.(Sra.) "&amp;'Dados Adicionais'!B9&amp;" CPF: "&amp;'Dados Adicionais'!B10&amp;";"</f>
        <v>O(A) responsável pelo Controle Interno da Prefeitura Municipal de Ribeirão Preto é o Sr.(Sra.) Renato Claúdio Martins Bin CPF: 144.391.008-21;</v>
      </c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28.5" customHeight="1" x14ac:dyDescent="0.25">
      <c r="A48" s="144"/>
      <c r="B48" s="144"/>
      <c r="C48" s="144"/>
      <c r="D48" s="268" t="s">
        <v>150</v>
      </c>
      <c r="E48" s="268"/>
      <c r="F48" s="280" t="s">
        <v>174</v>
      </c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9.75" customHeight="1" x14ac:dyDescent="0.25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</row>
    <row r="50" spans="1:32" ht="32.25" customHeight="1" x14ac:dyDescent="0.25">
      <c r="A50" s="267" t="s">
        <v>175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</row>
    <row r="51" spans="1:32" ht="8.25" customHeight="1" x14ac:dyDescent="0.25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</row>
    <row r="52" spans="1:32" ht="15.75" x14ac:dyDescent="0.25">
      <c r="A52" s="144"/>
      <c r="B52" s="144"/>
      <c r="C52" s="144"/>
      <c r="D52" s="144"/>
      <c r="E52" s="144"/>
      <c r="F52" s="282" t="s">
        <v>176</v>
      </c>
      <c r="G52" s="282"/>
      <c r="H52" s="282"/>
      <c r="I52" s="282"/>
      <c r="J52" s="282"/>
      <c r="K52" s="283">
        <v>44236</v>
      </c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</row>
    <row r="53" spans="1:32" ht="15.75" x14ac:dyDescent="0.25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</row>
    <row r="54" spans="1:32" ht="15.75" x14ac:dyDescent="0.25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</row>
    <row r="55" spans="1:32" ht="15.75" x14ac:dyDescent="0.25">
      <c r="A55" s="282" t="str">
        <f>'Dados Adicionais'!B12</f>
        <v>Renata Corrêa Gregoldo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</row>
    <row r="56" spans="1:32" ht="15.75" x14ac:dyDescent="0.25">
      <c r="A56" s="282" t="str">
        <f>'Dados Adicionais'!A12</f>
        <v>Secretária Municipal de Assistência Social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</row>
    <row r="57" spans="1:32" ht="15.75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</row>
    <row r="58" spans="1:32" ht="15.75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</row>
    <row r="59" spans="1:32" ht="15.75" x14ac:dyDescent="0.2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</row>
    <row r="60" spans="1:32" ht="15.75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</row>
    <row r="61" spans="1:32" ht="15.75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</row>
    <row r="62" spans="1:32" ht="15.75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</row>
    <row r="63" spans="1:32" ht="15.75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</row>
    <row r="64" spans="1:32" ht="15.75" x14ac:dyDescent="0.2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</row>
    <row r="65" spans="1:32" ht="15.75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</row>
    <row r="66" spans="1:32" ht="15.75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</row>
    <row r="67" spans="1:32" ht="15.75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</row>
    <row r="68" spans="1:32" ht="15.75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</row>
    <row r="69" spans="1:32" ht="15.75" x14ac:dyDescent="0.2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</row>
    <row r="70" spans="1:32" ht="15.75" x14ac:dyDescent="0.2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</row>
    <row r="71" spans="1:32" ht="15.75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</row>
    <row r="72" spans="1:32" ht="15.75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</row>
    <row r="73" spans="1:32" ht="15.75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</row>
    <row r="74" spans="1:32" ht="15.75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</row>
    <row r="75" spans="1:32" ht="15.75" x14ac:dyDescent="0.25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</row>
    <row r="76" spans="1:32" ht="15.75" x14ac:dyDescent="0.2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</row>
    <row r="77" spans="1:32" ht="15.75" x14ac:dyDescent="0.2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</row>
    <row r="78" spans="1:32" ht="15.75" x14ac:dyDescent="0.2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</row>
    <row r="79" spans="1:32" ht="15.75" x14ac:dyDescent="0.2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</row>
    <row r="80" spans="1:32" ht="15.75" x14ac:dyDescent="0.2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</row>
    <row r="81" spans="1:32" ht="15.75" x14ac:dyDescent="0.2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</row>
    <row r="82" spans="1:32" ht="15.75" x14ac:dyDescent="0.25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</row>
    <row r="83" spans="1:32" ht="15.75" x14ac:dyDescent="0.25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</row>
    <row r="84" spans="1:32" ht="15.75" x14ac:dyDescent="0.2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</row>
    <row r="85" spans="1:32" ht="15.75" x14ac:dyDescent="0.2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</row>
    <row r="86" spans="1:32" ht="15.75" x14ac:dyDescent="0.25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</row>
    <row r="87" spans="1:32" ht="15.75" x14ac:dyDescent="0.25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</row>
    <row r="88" spans="1:32" ht="15.75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</row>
    <row r="89" spans="1:32" ht="15.75" x14ac:dyDescent="0.25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</row>
    <row r="90" spans="1:32" ht="15.75" x14ac:dyDescent="0.25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</row>
    <row r="91" spans="1:32" ht="15.75" x14ac:dyDescent="0.25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</row>
    <row r="92" spans="1:32" ht="15.75" x14ac:dyDescent="0.2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</row>
    <row r="93" spans="1:32" ht="15.75" x14ac:dyDescent="0.25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</row>
    <row r="94" spans="1:32" ht="15.75" x14ac:dyDescent="0.25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</row>
    <row r="95" spans="1:32" ht="15.75" x14ac:dyDescent="0.25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</row>
    <row r="96" spans="1:32" ht="15.75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</row>
    <row r="97" spans="1:32" ht="15.75" x14ac:dyDescent="0.25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</row>
    <row r="98" spans="1:32" ht="15.75" x14ac:dyDescent="0.25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</row>
    <row r="99" spans="1:32" ht="15.75" x14ac:dyDescent="0.25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</row>
    <row r="100" spans="1:32" ht="15.75" x14ac:dyDescent="0.25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</row>
    <row r="101" spans="1:32" ht="15.75" x14ac:dyDescent="0.25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</row>
    <row r="102" spans="1:32" ht="15.75" x14ac:dyDescent="0.25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</row>
    <row r="103" spans="1:32" ht="15.75" x14ac:dyDescent="0.25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</row>
    <row r="104" spans="1:32" ht="15.75" x14ac:dyDescent="0.25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</row>
    <row r="105" spans="1:32" ht="15.75" x14ac:dyDescent="0.25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</row>
    <row r="106" spans="1:32" ht="15.75" x14ac:dyDescent="0.25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</row>
    <row r="107" spans="1:32" ht="15.75" x14ac:dyDescent="0.25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</row>
    <row r="108" spans="1:32" ht="15.75" x14ac:dyDescent="0.25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</row>
    <row r="109" spans="1:32" ht="15.75" x14ac:dyDescent="0.25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</row>
    <row r="110" spans="1:32" ht="15.75" x14ac:dyDescent="0.25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</row>
    <row r="111" spans="1:32" ht="15.75" x14ac:dyDescent="0.25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</row>
    <row r="112" spans="1:32" ht="15.75" x14ac:dyDescent="0.25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</row>
    <row r="113" spans="1:32" ht="15.75" x14ac:dyDescent="0.25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4"/>
    </row>
  </sheetData>
  <sheetProtection algorithmName="SHA-512" hashValue="cUkXAup6BLHP2VcqM1DsbFNQwBQ5OVIt3mg8byU0JpHxtJN3upp6jgQVTzEIPrjETBVAXKjgVeVYEl/Tw/sBiA==" saltValue="G8USHbJLIR3JMQV0ZpcZng==" spinCount="100000" sheet="1" objects="1" scenarios="1"/>
  <mergeCells count="107">
    <mergeCell ref="A55:AF55"/>
    <mergeCell ref="A56:AF56"/>
    <mergeCell ref="D47:E47"/>
    <mergeCell ref="F47:AF47"/>
    <mergeCell ref="D48:E48"/>
    <mergeCell ref="F48:AF48"/>
    <mergeCell ref="A50:AF50"/>
    <mergeCell ref="F52:J52"/>
    <mergeCell ref="K52:AF52"/>
    <mergeCell ref="D44:E44"/>
    <mergeCell ref="F44:AF44"/>
    <mergeCell ref="D45:E45"/>
    <mergeCell ref="F45:AF45"/>
    <mergeCell ref="D46:E46"/>
    <mergeCell ref="F46:AF46"/>
    <mergeCell ref="D41:E41"/>
    <mergeCell ref="F41:AF41"/>
    <mergeCell ref="D42:E42"/>
    <mergeCell ref="F42:AF42"/>
    <mergeCell ref="D43:E43"/>
    <mergeCell ref="F43:AF43"/>
    <mergeCell ref="D38:E38"/>
    <mergeCell ref="F38:AF38"/>
    <mergeCell ref="D39:E39"/>
    <mergeCell ref="F39:AF39"/>
    <mergeCell ref="D40:E40"/>
    <mergeCell ref="F40:AF40"/>
    <mergeCell ref="D35:E35"/>
    <mergeCell ref="F35:AF35"/>
    <mergeCell ref="D36:E36"/>
    <mergeCell ref="F36:AF36"/>
    <mergeCell ref="D37:E37"/>
    <mergeCell ref="F37:AF37"/>
    <mergeCell ref="D31:E31"/>
    <mergeCell ref="N31:AE31"/>
    <mergeCell ref="D32:E32"/>
    <mergeCell ref="K32:AE32"/>
    <mergeCell ref="D33:E33"/>
    <mergeCell ref="AC33:AF33"/>
    <mergeCell ref="D29:E29"/>
    <mergeCell ref="F29:R29"/>
    <mergeCell ref="S29:AE29"/>
    <mergeCell ref="D30:E30"/>
    <mergeCell ref="F30:M30"/>
    <mergeCell ref="N30:AE30"/>
    <mergeCell ref="D26:E26"/>
    <mergeCell ref="R26:AE26"/>
    <mergeCell ref="D27:E27"/>
    <mergeCell ref="F27:O27"/>
    <mergeCell ref="P27:AE27"/>
    <mergeCell ref="D28:E28"/>
    <mergeCell ref="F28:N28"/>
    <mergeCell ref="O28:AE28"/>
    <mergeCell ref="D24:Q24"/>
    <mergeCell ref="R24:Y24"/>
    <mergeCell ref="Z24:AE24"/>
    <mergeCell ref="D25:Q25"/>
    <mergeCell ref="R25:Y25"/>
    <mergeCell ref="Z25:AE25"/>
    <mergeCell ref="D22:Q22"/>
    <mergeCell ref="R22:Y22"/>
    <mergeCell ref="Z22:AE22"/>
    <mergeCell ref="D23:Q23"/>
    <mergeCell ref="R23:Y23"/>
    <mergeCell ref="Z23:AE23"/>
    <mergeCell ref="D20:Q20"/>
    <mergeCell ref="R20:Y20"/>
    <mergeCell ref="Z20:AE20"/>
    <mergeCell ref="D21:Q21"/>
    <mergeCell ref="R21:Y21"/>
    <mergeCell ref="Z21:AE21"/>
    <mergeCell ref="D18:Q18"/>
    <mergeCell ref="R18:Y18"/>
    <mergeCell ref="Z18:AE18"/>
    <mergeCell ref="D19:Q19"/>
    <mergeCell ref="R19:Y19"/>
    <mergeCell ref="Z19:AE19"/>
    <mergeCell ref="D16:Q16"/>
    <mergeCell ref="R16:Y16"/>
    <mergeCell ref="Z16:AE16"/>
    <mergeCell ref="D17:Q17"/>
    <mergeCell ref="R17:Y17"/>
    <mergeCell ref="Z17:AE17"/>
    <mergeCell ref="D14:Q14"/>
    <mergeCell ref="R14:Y14"/>
    <mergeCell ref="Z14:AE14"/>
    <mergeCell ref="D15:Q15"/>
    <mergeCell ref="R15:Y15"/>
    <mergeCell ref="Z15:AE15"/>
    <mergeCell ref="A11:C11"/>
    <mergeCell ref="D11:AF11"/>
    <mergeCell ref="A12:C12"/>
    <mergeCell ref="D13:Q13"/>
    <mergeCell ref="R13:Y13"/>
    <mergeCell ref="Z13:AE13"/>
    <mergeCell ref="A7:AF7"/>
    <mergeCell ref="A8:AF8"/>
    <mergeCell ref="A9:C9"/>
    <mergeCell ref="D9:AF9"/>
    <mergeCell ref="A10:C10"/>
    <mergeCell ref="D10:AF10"/>
    <mergeCell ref="A1:AF1"/>
    <mergeCell ref="A2:AF2"/>
    <mergeCell ref="A3:AF3"/>
    <mergeCell ref="A4:AF4"/>
    <mergeCell ref="A6:C6"/>
    <mergeCell ref="D6:AF6"/>
  </mergeCells>
  <phoneticPr fontId="46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workbookViewId="0">
      <selection activeCell="A8" sqref="A8:AF8"/>
    </sheetView>
  </sheetViews>
  <sheetFormatPr defaultColWidth="2.7109375" defaultRowHeight="15" x14ac:dyDescent="0.25"/>
  <cols>
    <col min="11" max="11" width="6.7109375" bestFit="1" customWidth="1"/>
    <col min="18" max="18" width="2.85546875" customWidth="1"/>
    <col min="30" max="30" width="4.28515625" customWidth="1"/>
    <col min="31" max="31" width="2.85546875" customWidth="1"/>
    <col min="32" max="32" width="4.140625" customWidth="1"/>
  </cols>
  <sheetData>
    <row r="1" spans="1:32" ht="18.75" x14ac:dyDescent="0.3">
      <c r="A1" s="269" t="str">
        <f>"PARECER FMDCA Nº "&amp;'Dados Adicionais'!B1</f>
        <v>PARECER FMDCA Nº 56/2022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</row>
    <row r="2" spans="1:32" ht="35.25" customHeight="1" x14ac:dyDescent="0.3">
      <c r="A2" s="269" t="s">
        <v>148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</row>
    <row r="3" spans="1:32" ht="15.75" customHeight="1" x14ac:dyDescent="0.3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</row>
    <row r="4" spans="1:32" ht="15.75" customHeight="1" x14ac:dyDescent="0.25">
      <c r="A4" s="270" t="str">
        <f>"Termo de "&amp;'Dados Adicionais'!B2</f>
        <v>Termo de Fomento n° 48/2022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32" ht="15.75" customHeight="1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ht="15.75" x14ac:dyDescent="0.25">
      <c r="A6" s="271"/>
      <c r="B6" s="271"/>
      <c r="C6" s="271"/>
      <c r="D6" s="272" t="s">
        <v>149</v>
      </c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</row>
    <row r="7" spans="1:32" ht="62.25" customHeight="1" x14ac:dyDescent="0.25">
      <c r="A7" s="267" t="str">
        <f>"OSC “"&amp;'ANEXO 10-2023'!J3&amp;""""&amp; " CNPJ nº "&amp;'ANEXO 10-2023'!C4&amp;", tendo como Presidente o Sr.(Sra.) "&amp;'ANEXO 10-2023'!G6&amp;","&amp;" portador do RG nº "&amp;'Dados Adicionais'!B3&amp;", CPF nº "&amp;'ANEXO 10-2023'!C7&amp; " e e-mail "&amp;'Dados Adicionais'!B4&amp;", desta forma, e com base no conjunto de documentos  relativos à execução da parceria e ao  monitoramento, inclusive o relatório técnico de"</f>
        <v>OSC “Associação Assistencial Dona Nair Manoelina de Oliveira" CNPJ nº 97.551.665/0002-06, tendo como Presidente o Sr.(Sra.) Alexandre Luiz Rocha Campos, portador do RG nº 29.514.036-7, CPF nº 274.275.918-09 e e-mail alexandrelrcampos@gmail.com, desta forma, e com base no conjunto de documentos  relativos à execução da parceria e ao  monitoramento, inclusive o relatório técnico de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</row>
    <row r="8" spans="1:32" ht="45" customHeight="1" x14ac:dyDescent="0.25">
      <c r="A8" s="267" t="s">
        <v>179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</row>
    <row r="9" spans="1:32" ht="96.75" customHeight="1" x14ac:dyDescent="0.25">
      <c r="A9" s="268" t="s">
        <v>150</v>
      </c>
      <c r="B9" s="268"/>
      <c r="C9" s="268"/>
      <c r="D9" s="267" t="str">
        <f>"A OSC encontra-se localizada à "&amp;'ANEXO 10-2023'!D5&amp;" está em regular funcionamento conforme Certificado de Cadastro anexo nos autos. A OSC tem como objetivo "&amp;'Dados Adicionais'!B5&amp;""&amp;'Dados Adicionais'!B6&amp;" do Estatuto Social anexo nos autos;"</f>
        <v>A OSC encontra-se localizada à Rua: General Osório, 1099 está em regular funcionamento conforme Certificado de Cadastro anexo nos autos. A OSC tem como objetivo , dentre outros: I) oferecer acolhimento em caráter residencial transitório e atendimento dia voluntário e em meio aberto para crianças, adolescentes e jovens com necessidades decorrentes do uso de crack, álcool e outras drogas, obedecendo a Política de Redução de Danos, conforme orientações do Ministério da Saúde, conforme art. 2º do Estatuto Social anexo nos autos;</v>
      </c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</row>
    <row r="10" spans="1:32" ht="30.75" customHeight="1" x14ac:dyDescent="0.25">
      <c r="A10" s="268" t="s">
        <v>150</v>
      </c>
      <c r="B10" s="268"/>
      <c r="C10" s="268"/>
      <c r="D10" s="267" t="s">
        <v>151</v>
      </c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</row>
    <row r="11" spans="1:32" ht="16.5" customHeight="1" x14ac:dyDescent="0.25">
      <c r="A11" s="276" t="s">
        <v>150</v>
      </c>
      <c r="B11" s="276"/>
      <c r="C11" s="276"/>
      <c r="D11" s="267" t="str">
        <f>"Data da prestação de contas final: "&amp;'Dados Adicionais'!B7</f>
        <v>Data da prestação de contas final: 31/01/2023</v>
      </c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</row>
    <row r="12" spans="1:32" ht="16.5" customHeight="1" x14ac:dyDescent="0.25">
      <c r="A12" s="276" t="s">
        <v>150</v>
      </c>
      <c r="B12" s="276"/>
      <c r="C12" s="276"/>
      <c r="D12" s="131" t="s">
        <v>152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15.75" customHeight="1" x14ac:dyDescent="0.25">
      <c r="B13" s="133"/>
      <c r="C13" s="133"/>
      <c r="D13" s="277" t="s">
        <v>153</v>
      </c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 t="s">
        <v>154</v>
      </c>
      <c r="S13" s="277"/>
      <c r="T13" s="277"/>
      <c r="U13" s="277"/>
      <c r="V13" s="277"/>
      <c r="W13" s="277"/>
      <c r="X13" s="277"/>
      <c r="Y13" s="277"/>
      <c r="Z13" s="277" t="s">
        <v>155</v>
      </c>
      <c r="AA13" s="277"/>
      <c r="AB13" s="277"/>
      <c r="AC13" s="277"/>
      <c r="AD13" s="277"/>
      <c r="AE13" s="277"/>
      <c r="AF13" s="134"/>
    </row>
    <row r="14" spans="1:32" ht="15.75" customHeight="1" x14ac:dyDescent="0.25">
      <c r="B14" s="135"/>
      <c r="C14" s="135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4">
        <f>'ANEXO 10-2023'!M18</f>
        <v>44956</v>
      </c>
      <c r="S14" s="274"/>
      <c r="T14" s="274"/>
      <c r="U14" s="274"/>
      <c r="V14" s="274"/>
      <c r="W14" s="274"/>
      <c r="X14" s="274"/>
      <c r="Y14" s="274"/>
      <c r="Z14" s="275">
        <f>'ANEXO 10-2023'!Y18</f>
        <v>4697.22</v>
      </c>
      <c r="AA14" s="275"/>
      <c r="AB14" s="275"/>
      <c r="AC14" s="275"/>
      <c r="AD14" s="275"/>
      <c r="AE14" s="275"/>
      <c r="AF14" s="136"/>
    </row>
    <row r="15" spans="1:32" ht="15.75" customHeight="1" x14ac:dyDescent="0.25">
      <c r="B15" s="135"/>
      <c r="C15" s="135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4">
        <f>'ANEXO 10-2023'!M19</f>
        <v>44971</v>
      </c>
      <c r="S15" s="274"/>
      <c r="T15" s="274"/>
      <c r="U15" s="274"/>
      <c r="V15" s="274"/>
      <c r="W15" s="274"/>
      <c r="X15" s="274"/>
      <c r="Y15" s="274"/>
      <c r="Z15" s="275">
        <f>'ANEXO 10-2023'!Y19</f>
        <v>4697.22</v>
      </c>
      <c r="AA15" s="275"/>
      <c r="AB15" s="275"/>
      <c r="AC15" s="275"/>
      <c r="AD15" s="275"/>
      <c r="AE15" s="275"/>
      <c r="AF15" s="136"/>
    </row>
    <row r="16" spans="1:32" ht="15.75" customHeight="1" x14ac:dyDescent="0.25">
      <c r="B16" s="135"/>
      <c r="C16" s="135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4">
        <f>'ANEXO 10-2023'!M20</f>
        <v>44988</v>
      </c>
      <c r="S16" s="274"/>
      <c r="T16" s="274"/>
      <c r="U16" s="274"/>
      <c r="V16" s="274"/>
      <c r="W16" s="274"/>
      <c r="X16" s="274"/>
      <c r="Y16" s="274"/>
      <c r="Z16" s="275">
        <f>'ANEXO 10-2023'!Y20</f>
        <v>4697.22</v>
      </c>
      <c r="AA16" s="275"/>
      <c r="AB16" s="275"/>
      <c r="AC16" s="275"/>
      <c r="AD16" s="275"/>
      <c r="AE16" s="275"/>
      <c r="AF16" s="136"/>
    </row>
    <row r="17" spans="1:32" ht="15.75" customHeight="1" x14ac:dyDescent="0.25">
      <c r="B17" s="135"/>
      <c r="C17" s="135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4">
        <f>'ANEXO 10-2023'!M21</f>
        <v>0</v>
      </c>
      <c r="S17" s="274"/>
      <c r="T17" s="274"/>
      <c r="U17" s="274"/>
      <c r="V17" s="274"/>
      <c r="W17" s="274"/>
      <c r="X17" s="274"/>
      <c r="Y17" s="274"/>
      <c r="Z17" s="275">
        <f>'ANEXO 10-2023'!Y21</f>
        <v>0</v>
      </c>
      <c r="AA17" s="275"/>
      <c r="AB17" s="275"/>
      <c r="AC17" s="275"/>
      <c r="AD17" s="275"/>
      <c r="AE17" s="275"/>
      <c r="AF17" s="136"/>
    </row>
    <row r="18" spans="1:32" ht="15.75" customHeight="1" x14ac:dyDescent="0.25">
      <c r="B18" s="135"/>
      <c r="C18" s="135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4">
        <f>'ANEXO 10-2023'!M22</f>
        <v>0</v>
      </c>
      <c r="S18" s="274"/>
      <c r="T18" s="274"/>
      <c r="U18" s="274"/>
      <c r="V18" s="274"/>
      <c r="W18" s="274"/>
      <c r="X18" s="274"/>
      <c r="Y18" s="274"/>
      <c r="Z18" s="275">
        <f>'ANEXO 10-2023'!Y22</f>
        <v>0</v>
      </c>
      <c r="AA18" s="275"/>
      <c r="AB18" s="275"/>
      <c r="AC18" s="275"/>
      <c r="AD18" s="275"/>
      <c r="AE18" s="275"/>
      <c r="AF18" s="136"/>
    </row>
    <row r="19" spans="1:32" ht="15.75" customHeight="1" x14ac:dyDescent="0.25">
      <c r="B19" s="135"/>
      <c r="C19" s="135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4">
        <f>'ANEXO 10-2023'!M23</f>
        <v>0</v>
      </c>
      <c r="S19" s="274"/>
      <c r="T19" s="274"/>
      <c r="U19" s="274"/>
      <c r="V19" s="274"/>
      <c r="W19" s="274"/>
      <c r="X19" s="274"/>
      <c r="Y19" s="274"/>
      <c r="Z19" s="275">
        <f>'ANEXO 10-2023'!Y23</f>
        <v>0</v>
      </c>
      <c r="AA19" s="275"/>
      <c r="AB19" s="275"/>
      <c r="AC19" s="275"/>
      <c r="AD19" s="275"/>
      <c r="AE19" s="275"/>
      <c r="AF19" s="136"/>
    </row>
    <row r="20" spans="1:32" ht="15.75" hidden="1" customHeight="1" x14ac:dyDescent="0.25">
      <c r="B20" s="135"/>
      <c r="C20" s="135"/>
      <c r="D20" s="273" t="s">
        <v>156</v>
      </c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4">
        <f>'ANEXO 10-2023'!M24</f>
        <v>0</v>
      </c>
      <c r="S20" s="274"/>
      <c r="T20" s="274"/>
      <c r="U20" s="274"/>
      <c r="V20" s="274"/>
      <c r="W20" s="274"/>
      <c r="X20" s="274"/>
      <c r="Y20" s="274"/>
      <c r="Z20" s="275">
        <f>'ANEXO 10-2023'!Y24</f>
        <v>0</v>
      </c>
      <c r="AA20" s="275"/>
      <c r="AB20" s="275"/>
      <c r="AC20" s="275"/>
      <c r="AD20" s="275"/>
      <c r="AE20" s="275"/>
      <c r="AF20" s="136"/>
    </row>
    <row r="21" spans="1:32" ht="15.75" hidden="1" customHeight="1" x14ac:dyDescent="0.25">
      <c r="B21" s="135"/>
      <c r="C21" s="135"/>
      <c r="D21" s="273" t="s">
        <v>156</v>
      </c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4">
        <f>'ANEXO 10-2023'!M25</f>
        <v>0</v>
      </c>
      <c r="S21" s="274"/>
      <c r="T21" s="274"/>
      <c r="U21" s="274"/>
      <c r="V21" s="274"/>
      <c r="W21" s="274"/>
      <c r="X21" s="274"/>
      <c r="Y21" s="274"/>
      <c r="Z21" s="275">
        <f>'ANEXO 10-2023'!Y25</f>
        <v>0</v>
      </c>
      <c r="AA21" s="275"/>
      <c r="AB21" s="275"/>
      <c r="AC21" s="275"/>
      <c r="AD21" s="275"/>
      <c r="AE21" s="275"/>
      <c r="AF21" s="136"/>
    </row>
    <row r="22" spans="1:32" ht="15.75" hidden="1" customHeight="1" x14ac:dyDescent="0.25">
      <c r="B22" s="135"/>
      <c r="C22" s="135"/>
      <c r="D22" s="273" t="s">
        <v>156</v>
      </c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4">
        <f>'ANEXO 10-2023'!M26</f>
        <v>0</v>
      </c>
      <c r="S22" s="274"/>
      <c r="T22" s="274"/>
      <c r="U22" s="274"/>
      <c r="V22" s="274"/>
      <c r="W22" s="274"/>
      <c r="X22" s="274"/>
      <c r="Y22" s="274"/>
      <c r="Z22" s="275">
        <f>'ANEXO 10-2023'!Y26</f>
        <v>0</v>
      </c>
      <c r="AA22" s="275"/>
      <c r="AB22" s="275"/>
      <c r="AC22" s="275"/>
      <c r="AD22" s="275"/>
      <c r="AE22" s="275"/>
      <c r="AF22" s="136"/>
    </row>
    <row r="23" spans="1:32" ht="15.75" hidden="1" customHeight="1" x14ac:dyDescent="0.25">
      <c r="B23" s="135"/>
      <c r="C23" s="135"/>
      <c r="D23" s="273" t="s">
        <v>156</v>
      </c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4">
        <f>'ANEXO 10-2023'!M27</f>
        <v>0</v>
      </c>
      <c r="S23" s="274"/>
      <c r="T23" s="274"/>
      <c r="U23" s="274"/>
      <c r="V23" s="274"/>
      <c r="W23" s="274"/>
      <c r="X23" s="274"/>
      <c r="Y23" s="274"/>
      <c r="Z23" s="275">
        <f>'ANEXO 10-2023'!Y27</f>
        <v>0</v>
      </c>
      <c r="AA23" s="275"/>
      <c r="AB23" s="275"/>
      <c r="AC23" s="275"/>
      <c r="AD23" s="275"/>
      <c r="AE23" s="275"/>
      <c r="AF23" s="136"/>
    </row>
    <row r="24" spans="1:32" ht="15.75" hidden="1" customHeight="1" x14ac:dyDescent="0.25">
      <c r="B24" s="135"/>
      <c r="C24" s="135"/>
      <c r="D24" s="273" t="s">
        <v>156</v>
      </c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4">
        <f>'ANEXO 10-2023'!M28</f>
        <v>0</v>
      </c>
      <c r="S24" s="274"/>
      <c r="T24" s="274"/>
      <c r="U24" s="274"/>
      <c r="V24" s="274"/>
      <c r="W24" s="274"/>
      <c r="X24" s="274"/>
      <c r="Y24" s="274"/>
      <c r="Z24" s="275">
        <f>'ANEXO 10-2023'!Y28</f>
        <v>0</v>
      </c>
      <c r="AA24" s="275"/>
      <c r="AB24" s="275"/>
      <c r="AC24" s="275"/>
      <c r="AD24" s="275"/>
      <c r="AE24" s="275"/>
      <c r="AF24" s="136"/>
    </row>
    <row r="25" spans="1:32" ht="15.75" hidden="1" customHeight="1" x14ac:dyDescent="0.25">
      <c r="B25" s="135"/>
      <c r="C25" s="135"/>
      <c r="D25" s="273" t="s">
        <v>156</v>
      </c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4">
        <f>'ANEXO 10-2023'!M29</f>
        <v>0</v>
      </c>
      <c r="S25" s="274"/>
      <c r="T25" s="274"/>
      <c r="U25" s="274"/>
      <c r="V25" s="274"/>
      <c r="W25" s="274"/>
      <c r="X25" s="274"/>
      <c r="Y25" s="274"/>
      <c r="Z25" s="275">
        <f>'ANEXO 10-2023'!Y29</f>
        <v>0</v>
      </c>
      <c r="AA25" s="275"/>
      <c r="AB25" s="275"/>
      <c r="AC25" s="275"/>
      <c r="AD25" s="275"/>
      <c r="AE25" s="275"/>
      <c r="AF25" s="136"/>
    </row>
    <row r="26" spans="1:32" ht="17.25" customHeight="1" x14ac:dyDescent="0.25">
      <c r="A26" s="131"/>
      <c r="B26" s="131"/>
      <c r="C26" s="131"/>
      <c r="D26" s="276" t="s">
        <v>150</v>
      </c>
      <c r="E26" s="276"/>
      <c r="F26" s="137" t="s">
        <v>157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278">
        <f>'ANEXO 10-2023'!Y33</f>
        <v>4.0200000000040745</v>
      </c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131"/>
    </row>
    <row r="27" spans="1:32" ht="15" customHeight="1" x14ac:dyDescent="0.25">
      <c r="A27" s="131"/>
      <c r="B27" s="131"/>
      <c r="C27" s="131"/>
      <c r="D27" s="276" t="s">
        <v>150</v>
      </c>
      <c r="E27" s="276"/>
      <c r="F27" s="272" t="s">
        <v>158</v>
      </c>
      <c r="G27" s="272"/>
      <c r="H27" s="272"/>
      <c r="I27" s="272"/>
      <c r="J27" s="272"/>
      <c r="K27" s="272"/>
      <c r="L27" s="272"/>
      <c r="M27" s="272"/>
      <c r="N27" s="272"/>
      <c r="O27" s="272"/>
      <c r="P27" s="279">
        <f>'ANEXO 10-2023'!Y35</f>
        <v>7.0000000000000007E-2</v>
      </c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131"/>
    </row>
    <row r="28" spans="1:32" ht="16.5" customHeight="1" x14ac:dyDescent="0.25">
      <c r="C28" s="138"/>
      <c r="D28" s="276" t="s">
        <v>150</v>
      </c>
      <c r="E28" s="276"/>
      <c r="F28" s="272" t="s">
        <v>159</v>
      </c>
      <c r="G28" s="272"/>
      <c r="H28" s="272"/>
      <c r="I28" s="272"/>
      <c r="J28" s="272"/>
      <c r="K28" s="272"/>
      <c r="L28" s="272"/>
      <c r="M28" s="272"/>
      <c r="N28" s="272"/>
      <c r="O28" s="279">
        <f>'ANEXO 10-2023'!Y34</f>
        <v>14091.66</v>
      </c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131"/>
    </row>
    <row r="29" spans="1:32" ht="14.25" customHeight="1" x14ac:dyDescent="0.25">
      <c r="A29" s="131"/>
      <c r="B29" s="131"/>
      <c r="C29" s="131"/>
      <c r="D29" s="276" t="s">
        <v>150</v>
      </c>
      <c r="E29" s="276"/>
      <c r="F29" s="272" t="s">
        <v>160</v>
      </c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9">
        <f>'ANEXO 10-2023'!Y37</f>
        <v>14095.750000000004</v>
      </c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139"/>
    </row>
    <row r="30" spans="1:32" ht="14.25" customHeight="1" x14ac:dyDescent="0.25">
      <c r="A30" s="131"/>
      <c r="B30" s="131"/>
      <c r="C30" s="131"/>
      <c r="D30" s="276" t="s">
        <v>150</v>
      </c>
      <c r="E30" s="276"/>
      <c r="F30" s="272" t="s">
        <v>161</v>
      </c>
      <c r="G30" s="272"/>
      <c r="H30" s="272"/>
      <c r="I30" s="272"/>
      <c r="J30" s="272"/>
      <c r="K30" s="272"/>
      <c r="L30" s="272"/>
      <c r="M30" s="272"/>
      <c r="N30" s="279">
        <f>'ANEXO 10-2023'!U88</f>
        <v>9394.4399999999987</v>
      </c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131"/>
    </row>
    <row r="31" spans="1:32" ht="16.5" customHeight="1" x14ac:dyDescent="0.25">
      <c r="A31" s="131"/>
      <c r="B31" s="131"/>
      <c r="C31" s="131"/>
      <c r="D31" s="276" t="s">
        <v>150</v>
      </c>
      <c r="E31" s="276"/>
      <c r="F31" s="131" t="s">
        <v>162</v>
      </c>
      <c r="G31" s="131"/>
      <c r="H31" s="131"/>
      <c r="I31" s="131"/>
      <c r="J31" s="131"/>
      <c r="K31" s="131"/>
      <c r="L31" s="131"/>
      <c r="M31" s="131"/>
      <c r="N31" s="279">
        <f>'ANEXO 10-2023'!Y101</f>
        <v>0</v>
      </c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131"/>
    </row>
    <row r="32" spans="1:32" ht="16.5" customHeight="1" x14ac:dyDescent="0.25">
      <c r="A32" s="131"/>
      <c r="B32" s="131"/>
      <c r="C32" s="131"/>
      <c r="D32" s="276" t="s">
        <v>150</v>
      </c>
      <c r="E32" s="276"/>
      <c r="F32" s="131" t="s">
        <v>163</v>
      </c>
      <c r="G32" s="131"/>
      <c r="H32" s="131"/>
      <c r="I32" s="131"/>
      <c r="J32" s="131"/>
      <c r="K32" s="279">
        <v>0</v>
      </c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131"/>
    </row>
    <row r="33" spans="1:32" ht="15" customHeight="1" x14ac:dyDescent="0.25">
      <c r="A33" s="131"/>
      <c r="B33" s="131"/>
      <c r="C33" s="131"/>
      <c r="D33" s="276" t="s">
        <v>150</v>
      </c>
      <c r="E33" s="276"/>
      <c r="F33" s="131" t="s">
        <v>164</v>
      </c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279">
        <f>'ANEXO 10-2023'!Y102</f>
        <v>4701.3100000000049</v>
      </c>
      <c r="AD33" s="279"/>
      <c r="AE33" s="279"/>
      <c r="AF33" s="279"/>
    </row>
    <row r="34" spans="1:32" ht="9" customHeight="1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48" customHeight="1" x14ac:dyDescent="0.25">
      <c r="A35" s="131"/>
      <c r="B35" s="131"/>
      <c r="C35" s="131"/>
      <c r="D35" s="268" t="s">
        <v>150</v>
      </c>
      <c r="E35" s="268"/>
      <c r="F35" s="280" t="str">
        <f>"O recurso foi aplicado conforme objeto: "&amp;'ANEXO 10-2023'!F8&amp;", conforme consta na cláusula 1ª do Termo de Colaboração anexo aos autos;"</f>
        <v>O recurso foi aplicado conforme objeto: Atendimento-dia e orientação terapêutica, incluindo ações secundárias e preventivas junto a crianças e adolescentes com uso e dependência química., conforme consta na cláusula 1ª do Termo de Colaboração anexo aos autos;</v>
      </c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2" ht="14.25" customHeight="1" x14ac:dyDescent="0.25">
      <c r="A36" s="131"/>
      <c r="B36" s="131"/>
      <c r="C36" s="131"/>
      <c r="D36" s="276" t="s">
        <v>150</v>
      </c>
      <c r="E36" s="276"/>
      <c r="F36" s="281" t="str">
        <f>"Processo N° "&amp;'Dados Adicionais'!B8&amp;";"</f>
        <v>Processo N° 2022/059063;</v>
      </c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</row>
    <row r="37" spans="1:32" ht="28.5" customHeight="1" x14ac:dyDescent="0.25">
      <c r="A37" s="131"/>
      <c r="B37" s="131"/>
      <c r="C37" s="131"/>
      <c r="D37" s="268" t="s">
        <v>150</v>
      </c>
      <c r="E37" s="268"/>
      <c r="F37" s="280" t="s">
        <v>165</v>
      </c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2" ht="28.5" customHeight="1" x14ac:dyDescent="0.25">
      <c r="A38" s="131"/>
      <c r="B38" s="131"/>
      <c r="C38" s="131"/>
      <c r="D38" s="268" t="s">
        <v>150</v>
      </c>
      <c r="E38" s="268"/>
      <c r="F38" s="280" t="s">
        <v>177</v>
      </c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</row>
    <row r="39" spans="1:32" ht="44.25" customHeight="1" x14ac:dyDescent="0.25">
      <c r="A39" s="131"/>
      <c r="B39" s="131"/>
      <c r="C39" s="131"/>
      <c r="D39" s="268" t="s">
        <v>150</v>
      </c>
      <c r="E39" s="268"/>
      <c r="F39" s="280" t="s">
        <v>166</v>
      </c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</row>
    <row r="40" spans="1:32" ht="74.25" customHeight="1" x14ac:dyDescent="0.25">
      <c r="A40" s="131"/>
      <c r="B40" s="131"/>
      <c r="C40" s="131"/>
      <c r="D40" s="268" t="s">
        <v>150</v>
      </c>
      <c r="E40" s="268"/>
      <c r="F40" s="280" t="s">
        <v>167</v>
      </c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</row>
    <row r="41" spans="1:32" ht="15" customHeight="1" x14ac:dyDescent="0.25">
      <c r="A41" s="131"/>
      <c r="B41" s="131"/>
      <c r="C41" s="131"/>
      <c r="D41" s="276" t="s">
        <v>150</v>
      </c>
      <c r="E41" s="276"/>
      <c r="F41" s="280" t="s">
        <v>168</v>
      </c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2" ht="48" customHeight="1" x14ac:dyDescent="0.25">
      <c r="A42" s="131"/>
      <c r="B42" s="131"/>
      <c r="C42" s="131"/>
      <c r="D42" s="268" t="s">
        <v>150</v>
      </c>
      <c r="E42" s="268"/>
      <c r="F42" s="280" t="s">
        <v>169</v>
      </c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2" ht="29.25" customHeight="1" x14ac:dyDescent="0.25">
      <c r="A43" s="131"/>
      <c r="B43" s="131"/>
      <c r="C43" s="131"/>
      <c r="D43" s="268" t="s">
        <v>150</v>
      </c>
      <c r="E43" s="268"/>
      <c r="F43" s="280" t="s">
        <v>170</v>
      </c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2" ht="30" customHeight="1" x14ac:dyDescent="0.25">
      <c r="A44" s="131"/>
      <c r="B44" s="131"/>
      <c r="C44" s="131"/>
      <c r="D44" s="268" t="s">
        <v>150</v>
      </c>
      <c r="E44" s="268"/>
      <c r="F44" s="280" t="s">
        <v>171</v>
      </c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45" customHeight="1" x14ac:dyDescent="0.25">
      <c r="A45" s="131"/>
      <c r="B45" s="131"/>
      <c r="C45" s="131"/>
      <c r="D45" s="268" t="s">
        <v>150</v>
      </c>
      <c r="E45" s="268"/>
      <c r="F45" s="280" t="s">
        <v>172</v>
      </c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30" customHeight="1" x14ac:dyDescent="0.25">
      <c r="A46" s="131"/>
      <c r="B46" s="131"/>
      <c r="C46" s="131"/>
      <c r="D46" s="268" t="s">
        <v>150</v>
      </c>
      <c r="E46" s="268"/>
      <c r="F46" s="280" t="s">
        <v>173</v>
      </c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30" customHeight="1" x14ac:dyDescent="0.25">
      <c r="A47" s="131"/>
      <c r="B47" s="131"/>
      <c r="C47" s="131"/>
      <c r="D47" s="268" t="s">
        <v>150</v>
      </c>
      <c r="E47" s="268"/>
      <c r="F47" s="280" t="str">
        <f>"O(A) responsável pelo Controle Interno da Prefeitura Municipal de Ribeirão Preto é o Sr.(Sra.) "&amp;'Dados Adicionais'!B9&amp;" CPF: "&amp;'Dados Adicionais'!B10&amp;";"</f>
        <v>O(A) responsável pelo Controle Interno da Prefeitura Municipal de Ribeirão Preto é o Sr.(Sra.) Renato Claúdio Martins Bin CPF: 144.391.008-21;</v>
      </c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28.5" customHeight="1" x14ac:dyDescent="0.25">
      <c r="A48" s="131"/>
      <c r="B48" s="131"/>
      <c r="C48" s="131"/>
      <c r="D48" s="268" t="s">
        <v>150</v>
      </c>
      <c r="E48" s="268"/>
      <c r="F48" s="280" t="s">
        <v>174</v>
      </c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9.75" customHeight="1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ht="32.25" customHeight="1" x14ac:dyDescent="0.25">
      <c r="A50" s="267" t="s">
        <v>175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</row>
    <row r="51" spans="1:32" ht="8.25" customHeight="1" x14ac:dyDescent="0.25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ht="15.75" x14ac:dyDescent="0.25">
      <c r="A52" s="131"/>
      <c r="B52" s="131"/>
      <c r="C52" s="131"/>
      <c r="D52" s="131"/>
      <c r="E52" s="131"/>
      <c r="F52" s="282" t="s">
        <v>176</v>
      </c>
      <c r="G52" s="282"/>
      <c r="H52" s="282"/>
      <c r="I52" s="282"/>
      <c r="J52" s="282"/>
      <c r="K52" s="283">
        <v>44236</v>
      </c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</row>
    <row r="53" spans="1:32" ht="15.75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ht="15.75" x14ac:dyDescent="0.25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ht="15.75" x14ac:dyDescent="0.25">
      <c r="A55" s="282" t="str">
        <f>'Dados Adicionais'!B12</f>
        <v>Renata Corrêa Gregoldo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</row>
    <row r="56" spans="1:32" ht="15.75" x14ac:dyDescent="0.25">
      <c r="A56" s="282" t="str">
        <f>'Dados Adicionais'!A12</f>
        <v>Secretária Municipal de Assistência Social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</row>
    <row r="57" spans="1:32" ht="15.75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ht="15.75" x14ac:dyDescent="0.25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ht="15.75" x14ac:dyDescent="0.25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ht="15.75" x14ac:dyDescent="0.25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</row>
    <row r="61" spans="1:32" ht="15.75" x14ac:dyDescent="0.2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ht="15.75" x14ac:dyDescent="0.25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ht="15.75" x14ac:dyDescent="0.25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ht="15.75" x14ac:dyDescent="0.25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</row>
    <row r="65" spans="1:32" ht="15.75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ht="15.75" x14ac:dyDescent="0.25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ht="15.75" x14ac:dyDescent="0.25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ht="15.75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</row>
    <row r="69" spans="1:32" ht="15.75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ht="15.75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ht="15.75" x14ac:dyDescent="0.25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ht="15.75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</row>
    <row r="73" spans="1:32" ht="15.75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ht="15.75" x14ac:dyDescent="0.2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ht="15.75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ht="15.75" x14ac:dyDescent="0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</row>
    <row r="77" spans="1:32" ht="15.75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</row>
    <row r="78" spans="1:32" ht="15.75" x14ac:dyDescent="0.25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</row>
    <row r="79" spans="1:32" ht="15.75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</row>
    <row r="80" spans="1:32" ht="15.75" x14ac:dyDescent="0.25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</row>
    <row r="81" spans="1:32" ht="15.75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</row>
    <row r="82" spans="1:32" ht="15.75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</row>
    <row r="83" spans="1:32" ht="15.75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</row>
    <row r="84" spans="1:32" ht="15.75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</row>
    <row r="85" spans="1:32" ht="15.75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</row>
    <row r="86" spans="1:32" ht="15.75" x14ac:dyDescent="0.2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</row>
    <row r="87" spans="1:32" ht="15.75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</row>
    <row r="88" spans="1:32" ht="15.75" x14ac:dyDescent="0.2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</row>
    <row r="89" spans="1:32" ht="15.75" x14ac:dyDescent="0.25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</row>
    <row r="90" spans="1:32" ht="15.75" x14ac:dyDescent="0.25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</row>
    <row r="91" spans="1:32" ht="15.75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</row>
    <row r="92" spans="1:32" ht="15.75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</row>
    <row r="93" spans="1:32" ht="15.75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</row>
    <row r="94" spans="1:32" ht="15.75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</row>
    <row r="95" spans="1:32" ht="15.75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</row>
    <row r="96" spans="1:32" ht="15.75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</row>
    <row r="97" spans="1:32" ht="15.75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</row>
    <row r="98" spans="1:32" ht="15.75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</row>
    <row r="99" spans="1:32" ht="15.75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</row>
    <row r="100" spans="1:32" ht="15.75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</row>
    <row r="101" spans="1:32" ht="15.75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</row>
    <row r="102" spans="1:32" ht="15.75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</row>
    <row r="103" spans="1:32" ht="15.75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</row>
    <row r="104" spans="1:32" ht="15.75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</row>
    <row r="105" spans="1:32" ht="15.75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</row>
    <row r="106" spans="1:32" ht="15.75" x14ac:dyDescent="0.2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</row>
    <row r="107" spans="1:32" ht="15.75" x14ac:dyDescent="0.2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</row>
    <row r="108" spans="1:32" ht="15.75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</row>
    <row r="109" spans="1:32" ht="15.75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</row>
    <row r="110" spans="1:32" ht="15.75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</row>
    <row r="111" spans="1:32" ht="15.75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</row>
    <row r="112" spans="1:32" ht="15.75" x14ac:dyDescent="0.2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</row>
    <row r="113" spans="1:32" ht="15.75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</row>
  </sheetData>
  <sheetProtection algorithmName="SHA-512" hashValue="dQd4Bzc0cfMq9EIZ7r0kuzxarTAO9oKpw0QL3KVZNho/ihFpdbBuyXgoFzsFfQZmS3sy7YN6V3BzQSWjqcFJUg==" saltValue="LyjmKKE95MAIPrNZi9owmQ==" spinCount="100000" sheet="1" objects="1" scenarios="1"/>
  <mergeCells count="107">
    <mergeCell ref="A1:AF1"/>
    <mergeCell ref="A2:AF2"/>
    <mergeCell ref="A3:AF3"/>
    <mergeCell ref="A6:C6"/>
    <mergeCell ref="D6:AF6"/>
    <mergeCell ref="A7:AF7"/>
    <mergeCell ref="A12:C12"/>
    <mergeCell ref="D13:Q13"/>
    <mergeCell ref="R13:Y13"/>
    <mergeCell ref="Z13:AE13"/>
    <mergeCell ref="D14:Q14"/>
    <mergeCell ref="R14:Y14"/>
    <mergeCell ref="Z14:AE14"/>
    <mergeCell ref="A8:AF8"/>
    <mergeCell ref="A9:C9"/>
    <mergeCell ref="D9:AF9"/>
    <mergeCell ref="A10:C10"/>
    <mergeCell ref="D10:AF10"/>
    <mergeCell ref="A11:C11"/>
    <mergeCell ref="D11:AF11"/>
    <mergeCell ref="D17:Q17"/>
    <mergeCell ref="R17:Y17"/>
    <mergeCell ref="Z17:AE17"/>
    <mergeCell ref="D18:Q18"/>
    <mergeCell ref="R18:Y18"/>
    <mergeCell ref="Z18:AE18"/>
    <mergeCell ref="D15:Q15"/>
    <mergeCell ref="R15:Y15"/>
    <mergeCell ref="Z15:AE15"/>
    <mergeCell ref="D16:Q16"/>
    <mergeCell ref="R16:Y16"/>
    <mergeCell ref="Z16:AE16"/>
    <mergeCell ref="D21:Q21"/>
    <mergeCell ref="R21:Y21"/>
    <mergeCell ref="Z21:AE21"/>
    <mergeCell ref="D22:Q22"/>
    <mergeCell ref="R22:Y22"/>
    <mergeCell ref="Z22:AE22"/>
    <mergeCell ref="D19:Q19"/>
    <mergeCell ref="R19:Y19"/>
    <mergeCell ref="Z19:AE19"/>
    <mergeCell ref="D20:Q20"/>
    <mergeCell ref="R20:Y20"/>
    <mergeCell ref="Z20:AE20"/>
    <mergeCell ref="D25:Q25"/>
    <mergeCell ref="R25:Y25"/>
    <mergeCell ref="Z25:AE25"/>
    <mergeCell ref="D26:E26"/>
    <mergeCell ref="R26:AE26"/>
    <mergeCell ref="D27:E27"/>
    <mergeCell ref="F27:O27"/>
    <mergeCell ref="P27:AE27"/>
    <mergeCell ref="D23:Q23"/>
    <mergeCell ref="R23:Y23"/>
    <mergeCell ref="Z23:AE23"/>
    <mergeCell ref="D24:Q24"/>
    <mergeCell ref="R24:Y24"/>
    <mergeCell ref="Z24:AE24"/>
    <mergeCell ref="D30:E30"/>
    <mergeCell ref="F30:M30"/>
    <mergeCell ref="N30:AE30"/>
    <mergeCell ref="D31:E31"/>
    <mergeCell ref="N31:AE31"/>
    <mergeCell ref="D32:E32"/>
    <mergeCell ref="K32:AE32"/>
    <mergeCell ref="D28:E28"/>
    <mergeCell ref="F28:N28"/>
    <mergeCell ref="O28:AE28"/>
    <mergeCell ref="D29:E29"/>
    <mergeCell ref="F29:R29"/>
    <mergeCell ref="S29:AE29"/>
    <mergeCell ref="D37:E37"/>
    <mergeCell ref="F37:AF37"/>
    <mergeCell ref="D39:E39"/>
    <mergeCell ref="F39:AF39"/>
    <mergeCell ref="D40:E40"/>
    <mergeCell ref="F40:AF40"/>
    <mergeCell ref="D33:E33"/>
    <mergeCell ref="AC33:AF33"/>
    <mergeCell ref="D35:E35"/>
    <mergeCell ref="F35:AF35"/>
    <mergeCell ref="D36:E36"/>
    <mergeCell ref="F36:AF36"/>
    <mergeCell ref="A55:AF55"/>
    <mergeCell ref="A56:AF56"/>
    <mergeCell ref="D38:E38"/>
    <mergeCell ref="F38:AF38"/>
    <mergeCell ref="A4:AF4"/>
    <mergeCell ref="D47:E47"/>
    <mergeCell ref="F47:AF47"/>
    <mergeCell ref="D48:E48"/>
    <mergeCell ref="F48:AF48"/>
    <mergeCell ref="A50:AF50"/>
    <mergeCell ref="F52:J52"/>
    <mergeCell ref="K52:AF52"/>
    <mergeCell ref="D44:E44"/>
    <mergeCell ref="F44:AF44"/>
    <mergeCell ref="D45:E45"/>
    <mergeCell ref="F45:AF45"/>
    <mergeCell ref="D46:E46"/>
    <mergeCell ref="F46:AF46"/>
    <mergeCell ref="D41:E41"/>
    <mergeCell ref="F41:AF41"/>
    <mergeCell ref="D42:E42"/>
    <mergeCell ref="F42:AF42"/>
    <mergeCell ref="D43:E43"/>
    <mergeCell ref="F43:AF43"/>
  </mergeCells>
  <phoneticPr fontId="46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RELATÓRIO</vt:lpstr>
      <vt:lpstr>Dados</vt:lpstr>
      <vt:lpstr>Plano Aplicação</vt:lpstr>
      <vt:lpstr>ANEXO 10-2022</vt:lpstr>
      <vt:lpstr>ANEXO 10-2023</vt:lpstr>
      <vt:lpstr>Dados Adicionais</vt:lpstr>
      <vt:lpstr>Parecer (1)</vt:lpstr>
      <vt:lpstr>Parecer (2)</vt:lpstr>
      <vt:lpstr>ANO</vt:lpstr>
      <vt:lpstr>descricao</vt:lpstr>
      <vt:lpstr>mes</vt:lpstr>
      <vt:lpstr>utilizado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gerencia.finan</dc:creator>
  <cp:lastModifiedBy>Administrativo</cp:lastModifiedBy>
  <cp:lastPrinted>2021-11-18T13:27:42Z</cp:lastPrinted>
  <dcterms:created xsi:type="dcterms:W3CDTF">2018-03-16T19:52:51Z</dcterms:created>
  <dcterms:modified xsi:type="dcterms:W3CDTF">2023-03-14T18:46:20Z</dcterms:modified>
</cp:coreProperties>
</file>