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Prestação de Contas Saúde\2024\Prestação de Contas 29295-8 Federal\"/>
    </mc:Choice>
  </mc:AlternateContent>
  <xr:revisionPtr revIDLastSave="0" documentId="13_ncr:1_{AABFB1EE-B769-4C03-8373-78B60FDE08DD}" xr6:coauthVersionLast="47" xr6:coauthVersionMax="47" xr10:uidLastSave="{00000000-0000-0000-0000-000000000000}"/>
  <bookViews>
    <workbookView xWindow="-120" yWindow="-120" windowWidth="21840" windowHeight="13020" firstSheet="1" activeTab="2" xr2:uid="{00000000-000D-0000-FFFF-FFFF00000000}"/>
  </bookViews>
  <sheets>
    <sheet name="Fluxo de Caixa (Modelo)" sheetId="8" r:id="rId1"/>
    <sheet name="Fluxo de Caixa" sheetId="5" r:id="rId2"/>
    <sheet name="Lançamentos Entradas e Saídas" sheetId="6" r:id="rId3"/>
    <sheet name="Validação de Dados" sheetId="7" r:id="rId4"/>
  </sheets>
  <calcPr calcId="181029"/>
</workbook>
</file>

<file path=xl/calcChain.xml><?xml version="1.0" encoding="utf-8"?>
<calcChain xmlns="http://schemas.openxmlformats.org/spreadsheetml/2006/main">
  <c r="K10" i="5" l="1"/>
  <c r="C16" i="5"/>
  <c r="H19" i="8" l="1"/>
  <c r="H20" i="8"/>
  <c r="H21" i="8"/>
  <c r="H22" i="8"/>
  <c r="H23" i="8"/>
  <c r="H24" i="8"/>
  <c r="H25" i="8"/>
  <c r="H26" i="8"/>
  <c r="H27" i="8"/>
  <c r="H33" i="8"/>
  <c r="H34" i="8"/>
  <c r="H35" i="8"/>
  <c r="H36" i="8"/>
  <c r="H37" i="8"/>
  <c r="H38" i="8"/>
  <c r="H39" i="8"/>
  <c r="H41" i="8"/>
  <c r="H11" i="8"/>
  <c r="I11" i="8"/>
  <c r="H12" i="8"/>
  <c r="I12" i="8"/>
  <c r="H13" i="8"/>
  <c r="I13" i="8"/>
  <c r="I36" i="5" l="1"/>
  <c r="O8" i="5" l="1"/>
  <c r="N41" i="8" l="1"/>
  <c r="M41" i="8"/>
  <c r="L41" i="8"/>
  <c r="K41" i="8"/>
  <c r="J41" i="8"/>
  <c r="I41" i="8"/>
  <c r="G41" i="8"/>
  <c r="F41" i="8"/>
  <c r="E41" i="8"/>
  <c r="D41" i="8"/>
  <c r="C41" i="8"/>
  <c r="N40" i="8"/>
  <c r="M40" i="8"/>
  <c r="L40" i="8"/>
  <c r="K40" i="8"/>
  <c r="J40" i="8"/>
  <c r="G40" i="8"/>
  <c r="F40" i="8"/>
  <c r="E40" i="8"/>
  <c r="D40" i="8"/>
  <c r="C40" i="8"/>
  <c r="N39" i="8"/>
  <c r="M39" i="8"/>
  <c r="L39" i="8"/>
  <c r="K39" i="8"/>
  <c r="J39" i="8"/>
  <c r="I39" i="8"/>
  <c r="G39" i="8"/>
  <c r="F39" i="8"/>
  <c r="E39" i="8"/>
  <c r="D39" i="8"/>
  <c r="C39" i="8"/>
  <c r="N38" i="8"/>
  <c r="M38" i="8"/>
  <c r="L38" i="8"/>
  <c r="K38" i="8"/>
  <c r="J38" i="8"/>
  <c r="I38" i="8"/>
  <c r="G38" i="8"/>
  <c r="F38" i="8"/>
  <c r="E38" i="8"/>
  <c r="D38" i="8"/>
  <c r="C38" i="8"/>
  <c r="N37" i="8"/>
  <c r="M37" i="8"/>
  <c r="L37" i="8"/>
  <c r="K37" i="8"/>
  <c r="J37" i="8"/>
  <c r="I37" i="8"/>
  <c r="G37" i="8"/>
  <c r="F37" i="8"/>
  <c r="E37" i="8"/>
  <c r="D37" i="8"/>
  <c r="C37" i="8"/>
  <c r="N36" i="8"/>
  <c r="M36" i="8"/>
  <c r="L36" i="8"/>
  <c r="K36" i="8"/>
  <c r="J36" i="8"/>
  <c r="G36" i="8"/>
  <c r="F36" i="8"/>
  <c r="E36" i="8"/>
  <c r="D36" i="8"/>
  <c r="C36" i="8"/>
  <c r="N35" i="8"/>
  <c r="M35" i="8"/>
  <c r="L35" i="8"/>
  <c r="K35" i="8"/>
  <c r="J35" i="8"/>
  <c r="I35" i="8"/>
  <c r="G35" i="8"/>
  <c r="F35" i="8"/>
  <c r="E35" i="8"/>
  <c r="D35" i="8"/>
  <c r="C35" i="8"/>
  <c r="N34" i="8"/>
  <c r="M34" i="8"/>
  <c r="L34" i="8"/>
  <c r="K34" i="8"/>
  <c r="J34" i="8"/>
  <c r="G34" i="8"/>
  <c r="F34" i="8"/>
  <c r="E34" i="8"/>
  <c r="D34" i="8"/>
  <c r="C34" i="8"/>
  <c r="N33" i="8"/>
  <c r="M33" i="8"/>
  <c r="L33" i="8"/>
  <c r="K33" i="8"/>
  <c r="J33" i="8"/>
  <c r="G33" i="8"/>
  <c r="F33" i="8"/>
  <c r="E33" i="8"/>
  <c r="D33" i="8"/>
  <c r="C33" i="8"/>
  <c r="N32" i="8"/>
  <c r="M32" i="8"/>
  <c r="L32" i="8"/>
  <c r="K32" i="8"/>
  <c r="J32" i="8"/>
  <c r="G32" i="8"/>
  <c r="F32" i="8"/>
  <c r="E32" i="8"/>
  <c r="D32" i="8"/>
  <c r="C32" i="8"/>
  <c r="N31" i="8"/>
  <c r="M31" i="8"/>
  <c r="L31" i="8"/>
  <c r="K31" i="8"/>
  <c r="J31" i="8"/>
  <c r="G31" i="8"/>
  <c r="F31" i="8"/>
  <c r="E31" i="8"/>
  <c r="D31" i="8"/>
  <c r="C31" i="8"/>
  <c r="N30" i="8"/>
  <c r="M30" i="8"/>
  <c r="L30" i="8"/>
  <c r="K30" i="8"/>
  <c r="J30" i="8"/>
  <c r="G30" i="8"/>
  <c r="F30" i="8"/>
  <c r="E30" i="8"/>
  <c r="D30" i="8"/>
  <c r="C30" i="8"/>
  <c r="N29" i="8"/>
  <c r="M29" i="8"/>
  <c r="L29" i="8"/>
  <c r="K29" i="8"/>
  <c r="J29" i="8"/>
  <c r="G29" i="8"/>
  <c r="F29" i="8"/>
  <c r="E29" i="8"/>
  <c r="D29" i="8"/>
  <c r="C29" i="8"/>
  <c r="N28" i="8"/>
  <c r="M28" i="8"/>
  <c r="L28" i="8"/>
  <c r="K28" i="8"/>
  <c r="J28" i="8"/>
  <c r="G28" i="8"/>
  <c r="F28" i="8"/>
  <c r="E28" i="8"/>
  <c r="D28" i="8"/>
  <c r="C28" i="8"/>
  <c r="N27" i="8"/>
  <c r="M27" i="8"/>
  <c r="L27" i="8"/>
  <c r="K27" i="8"/>
  <c r="J27" i="8"/>
  <c r="G27" i="8"/>
  <c r="F27" i="8"/>
  <c r="E27" i="8"/>
  <c r="D27" i="8"/>
  <c r="C27" i="8"/>
  <c r="N26" i="8"/>
  <c r="M26" i="8"/>
  <c r="L26" i="8"/>
  <c r="K26" i="8"/>
  <c r="J26" i="8"/>
  <c r="G26" i="8"/>
  <c r="F26" i="8"/>
  <c r="E26" i="8"/>
  <c r="D26" i="8"/>
  <c r="C26" i="8"/>
  <c r="N25" i="8"/>
  <c r="M25" i="8"/>
  <c r="L25" i="8"/>
  <c r="K25" i="8"/>
  <c r="J25" i="8"/>
  <c r="I25" i="8"/>
  <c r="G25" i="8"/>
  <c r="F25" i="8"/>
  <c r="E25" i="8"/>
  <c r="D25" i="8"/>
  <c r="C25" i="8"/>
  <c r="N24" i="8"/>
  <c r="M24" i="8"/>
  <c r="L24" i="8"/>
  <c r="K24" i="8"/>
  <c r="J24" i="8"/>
  <c r="I24" i="8"/>
  <c r="G24" i="8"/>
  <c r="F24" i="8"/>
  <c r="E24" i="8"/>
  <c r="D24" i="8"/>
  <c r="C24" i="8"/>
  <c r="N23" i="8"/>
  <c r="M23" i="8"/>
  <c r="L23" i="8"/>
  <c r="K23" i="8"/>
  <c r="J23" i="8"/>
  <c r="I23" i="8"/>
  <c r="G23" i="8"/>
  <c r="F23" i="8"/>
  <c r="E23" i="8"/>
  <c r="D23" i="8"/>
  <c r="C23" i="8"/>
  <c r="N22" i="8"/>
  <c r="M22" i="8"/>
  <c r="L22" i="8"/>
  <c r="K22" i="8"/>
  <c r="J22" i="8"/>
  <c r="I22" i="8"/>
  <c r="G22" i="8"/>
  <c r="F22" i="8"/>
  <c r="E22" i="8"/>
  <c r="D22" i="8"/>
  <c r="C22" i="8"/>
  <c r="N21" i="8"/>
  <c r="M21" i="8"/>
  <c r="L21" i="8"/>
  <c r="K21" i="8"/>
  <c r="J21" i="8"/>
  <c r="I21" i="8"/>
  <c r="G21" i="8"/>
  <c r="F21" i="8"/>
  <c r="E21" i="8"/>
  <c r="D21" i="8"/>
  <c r="C21" i="8"/>
  <c r="N20" i="8"/>
  <c r="M20" i="8"/>
  <c r="L20" i="8"/>
  <c r="K20" i="8"/>
  <c r="J20" i="8"/>
  <c r="I20" i="8"/>
  <c r="G20" i="8"/>
  <c r="F20" i="8"/>
  <c r="E20" i="8"/>
  <c r="D20" i="8"/>
  <c r="C20" i="8"/>
  <c r="N19" i="8"/>
  <c r="M19" i="8"/>
  <c r="L19" i="8"/>
  <c r="K19" i="8"/>
  <c r="J19" i="8"/>
  <c r="I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3" i="8"/>
  <c r="M13" i="8"/>
  <c r="L13" i="8"/>
  <c r="K13" i="8"/>
  <c r="J13" i="8"/>
  <c r="G13" i="8"/>
  <c r="F13" i="8"/>
  <c r="E13" i="8"/>
  <c r="D13" i="8"/>
  <c r="C13" i="8"/>
  <c r="N12" i="8"/>
  <c r="M12" i="8"/>
  <c r="L12" i="8"/>
  <c r="K12" i="8"/>
  <c r="J12" i="8"/>
  <c r="G12" i="8"/>
  <c r="F12" i="8"/>
  <c r="E12" i="8"/>
  <c r="D12" i="8"/>
  <c r="C12" i="8"/>
  <c r="N11" i="8"/>
  <c r="M11" i="8"/>
  <c r="L11" i="8"/>
  <c r="K11" i="8"/>
  <c r="J11" i="8"/>
  <c r="G11" i="8"/>
  <c r="F11" i="8"/>
  <c r="E11" i="8"/>
  <c r="D11" i="8"/>
  <c r="C11" i="8"/>
  <c r="K43" i="8" l="1"/>
  <c r="G15" i="8"/>
  <c r="M43" i="8"/>
  <c r="I15" i="8"/>
  <c r="H43" i="8"/>
  <c r="J43" i="8"/>
  <c r="F43" i="8"/>
  <c r="C15" i="8"/>
  <c r="K15" i="8"/>
  <c r="N43" i="8"/>
  <c r="E15" i="8"/>
  <c r="M15" i="8"/>
  <c r="I43" i="8"/>
  <c r="H15" i="8"/>
  <c r="E43" i="8"/>
  <c r="L43" i="8"/>
  <c r="D43" i="8"/>
  <c r="G43" i="8"/>
  <c r="O30" i="8"/>
  <c r="O32" i="8"/>
  <c r="O33" i="8"/>
  <c r="O34" i="8"/>
  <c r="O35" i="8"/>
  <c r="O36" i="8"/>
  <c r="O37" i="8"/>
  <c r="O38" i="8"/>
  <c r="O39" i="8"/>
  <c r="O40" i="8"/>
  <c r="O41" i="8"/>
  <c r="C43" i="8"/>
  <c r="O13" i="8"/>
  <c r="O21" i="8"/>
  <c r="O23" i="8"/>
  <c r="O27" i="8"/>
  <c r="O29" i="8"/>
  <c r="O12" i="8"/>
  <c r="O19" i="8"/>
  <c r="O20" i="8"/>
  <c r="O22" i="8"/>
  <c r="O24" i="8"/>
  <c r="O25" i="8"/>
  <c r="O26" i="8"/>
  <c r="O28" i="8"/>
  <c r="O31" i="8"/>
  <c r="D15" i="8"/>
  <c r="F15" i="8"/>
  <c r="J15" i="8"/>
  <c r="L15" i="8"/>
  <c r="N15" i="8"/>
  <c r="O11" i="8"/>
  <c r="O18" i="8"/>
  <c r="G45" i="8" l="1"/>
  <c r="K45" i="8"/>
  <c r="I46" i="8"/>
  <c r="I51" i="8" s="1"/>
  <c r="F45" i="8"/>
  <c r="J45" i="8"/>
  <c r="M45" i="8"/>
  <c r="H46" i="8"/>
  <c r="N45" i="8"/>
  <c r="H45" i="8"/>
  <c r="I45" i="8"/>
  <c r="E45" i="8"/>
  <c r="C45" i="8"/>
  <c r="D45" i="8"/>
  <c r="L45" i="8"/>
  <c r="O43" i="8"/>
  <c r="O15" i="8"/>
  <c r="N38" i="5"/>
  <c r="M38" i="5"/>
  <c r="L38" i="5"/>
  <c r="K38" i="5"/>
  <c r="J38" i="5"/>
  <c r="I38" i="5"/>
  <c r="H38" i="5"/>
  <c r="G38" i="5"/>
  <c r="F38" i="5"/>
  <c r="E38" i="5"/>
  <c r="D38" i="5"/>
  <c r="C38" i="5"/>
  <c r="N37" i="5"/>
  <c r="M37" i="5"/>
  <c r="L37" i="5"/>
  <c r="K37" i="5"/>
  <c r="J37" i="5"/>
  <c r="G37" i="5"/>
  <c r="F37" i="5"/>
  <c r="E37" i="5"/>
  <c r="D37" i="5"/>
  <c r="C37" i="5"/>
  <c r="N36" i="5"/>
  <c r="M36" i="5"/>
  <c r="L36" i="5"/>
  <c r="K36" i="5"/>
  <c r="J36" i="5"/>
  <c r="H36" i="5"/>
  <c r="G36" i="5"/>
  <c r="F36" i="5"/>
  <c r="E36" i="5"/>
  <c r="D36" i="5"/>
  <c r="C36" i="5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33" i="5"/>
  <c r="M33" i="5"/>
  <c r="L33" i="5"/>
  <c r="K33" i="5"/>
  <c r="J33" i="5"/>
  <c r="H33" i="5"/>
  <c r="G33" i="5"/>
  <c r="F33" i="5"/>
  <c r="E33" i="5"/>
  <c r="D33" i="5"/>
  <c r="C33" i="5"/>
  <c r="N32" i="5"/>
  <c r="M32" i="5"/>
  <c r="L32" i="5"/>
  <c r="K32" i="5"/>
  <c r="J32" i="5"/>
  <c r="I32" i="5"/>
  <c r="H32" i="5"/>
  <c r="G32" i="5"/>
  <c r="F32" i="5"/>
  <c r="E32" i="5"/>
  <c r="D32" i="5"/>
  <c r="C32" i="5"/>
  <c r="N31" i="5"/>
  <c r="M31" i="5"/>
  <c r="L31" i="5"/>
  <c r="K31" i="5"/>
  <c r="J31" i="5"/>
  <c r="I31" i="5"/>
  <c r="H31" i="5"/>
  <c r="G31" i="5"/>
  <c r="F31" i="5"/>
  <c r="E31" i="5"/>
  <c r="D31" i="5"/>
  <c r="C31" i="5"/>
  <c r="N30" i="5"/>
  <c r="M30" i="5"/>
  <c r="L30" i="5"/>
  <c r="K30" i="5"/>
  <c r="J30" i="5"/>
  <c r="H30" i="5"/>
  <c r="G30" i="5"/>
  <c r="F30" i="5"/>
  <c r="E30" i="5"/>
  <c r="D30" i="5"/>
  <c r="C30" i="5"/>
  <c r="N29" i="5"/>
  <c r="M29" i="5"/>
  <c r="L29" i="5"/>
  <c r="K29" i="5"/>
  <c r="J29" i="5"/>
  <c r="G29" i="5"/>
  <c r="F29" i="5"/>
  <c r="E29" i="5"/>
  <c r="D29" i="5"/>
  <c r="C29" i="5"/>
  <c r="N28" i="5"/>
  <c r="M28" i="5"/>
  <c r="L28" i="5"/>
  <c r="K28" i="5"/>
  <c r="J28" i="5"/>
  <c r="G28" i="5"/>
  <c r="F28" i="5"/>
  <c r="E28" i="5"/>
  <c r="D28" i="5"/>
  <c r="C28" i="5"/>
  <c r="N27" i="5"/>
  <c r="M27" i="5"/>
  <c r="L27" i="5"/>
  <c r="K27" i="5"/>
  <c r="J27" i="5"/>
  <c r="G27" i="5"/>
  <c r="F27" i="5"/>
  <c r="E27" i="5"/>
  <c r="D27" i="5"/>
  <c r="C27" i="5"/>
  <c r="N26" i="5"/>
  <c r="M26" i="5"/>
  <c r="L26" i="5"/>
  <c r="K26" i="5"/>
  <c r="J26" i="5"/>
  <c r="G26" i="5"/>
  <c r="F26" i="5"/>
  <c r="E26" i="5"/>
  <c r="D26" i="5"/>
  <c r="C26" i="5"/>
  <c r="N25" i="5"/>
  <c r="M25" i="5"/>
  <c r="L25" i="5"/>
  <c r="K25" i="5"/>
  <c r="J25" i="5"/>
  <c r="G25" i="5"/>
  <c r="F25" i="5"/>
  <c r="E25" i="5"/>
  <c r="D25" i="5"/>
  <c r="C25" i="5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H23" i="5"/>
  <c r="G23" i="5"/>
  <c r="F23" i="5"/>
  <c r="E23" i="5"/>
  <c r="D23" i="5"/>
  <c r="C23" i="5"/>
  <c r="N22" i="5"/>
  <c r="M22" i="5"/>
  <c r="L22" i="5"/>
  <c r="K22" i="5"/>
  <c r="J22" i="5"/>
  <c r="I22" i="5"/>
  <c r="H22" i="5"/>
  <c r="G22" i="5"/>
  <c r="F22" i="5"/>
  <c r="E22" i="5"/>
  <c r="D22" i="5"/>
  <c r="C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N15" i="5"/>
  <c r="M15" i="5"/>
  <c r="L15" i="5"/>
  <c r="K15" i="5"/>
  <c r="J15" i="5"/>
  <c r="I15" i="5"/>
  <c r="H15" i="5"/>
  <c r="G15" i="5"/>
  <c r="F15" i="5"/>
  <c r="E15" i="5"/>
  <c r="D15" i="5"/>
  <c r="C15" i="5"/>
  <c r="N12" i="5"/>
  <c r="M12" i="5"/>
  <c r="L12" i="5"/>
  <c r="K12" i="5"/>
  <c r="J12" i="5"/>
  <c r="G12" i="5"/>
  <c r="F12" i="5"/>
  <c r="E12" i="5"/>
  <c r="D12" i="5"/>
  <c r="C12" i="5"/>
  <c r="N11" i="5"/>
  <c r="M11" i="5"/>
  <c r="L11" i="5"/>
  <c r="N10" i="5"/>
  <c r="M10" i="5"/>
  <c r="L10" i="5"/>
  <c r="J10" i="5"/>
  <c r="G10" i="5"/>
  <c r="F10" i="5"/>
  <c r="E10" i="5"/>
  <c r="D10" i="5"/>
  <c r="C10" i="5"/>
  <c r="H51" i="8" l="1"/>
  <c r="G39" i="5"/>
  <c r="L13" i="5"/>
  <c r="H13" i="5"/>
  <c r="L39" i="5"/>
  <c r="I13" i="5"/>
  <c r="C39" i="5"/>
  <c r="K39" i="5"/>
  <c r="K13" i="5"/>
  <c r="M13" i="5"/>
  <c r="J13" i="5"/>
  <c r="N13" i="5"/>
  <c r="M39" i="5"/>
  <c r="N39" i="5"/>
  <c r="D39" i="5"/>
  <c r="O10" i="5"/>
  <c r="I39" i="5"/>
  <c r="F39" i="5"/>
  <c r="E39" i="5"/>
  <c r="H39" i="5"/>
  <c r="E13" i="5"/>
  <c r="J39" i="5"/>
  <c r="O11" i="5"/>
  <c r="O12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8" i="5"/>
  <c r="O36" i="5"/>
  <c r="O37" i="5"/>
  <c r="C13" i="5"/>
  <c r="D13" i="5"/>
  <c r="G13" i="5"/>
  <c r="F13" i="5"/>
  <c r="H41" i="5" l="1"/>
  <c r="I41" i="5"/>
  <c r="G40" i="5"/>
  <c r="C40" i="5"/>
  <c r="L40" i="5"/>
  <c r="K41" i="5"/>
  <c r="L41" i="5"/>
  <c r="J41" i="5"/>
  <c r="K40" i="5"/>
  <c r="I40" i="5"/>
  <c r="N41" i="5"/>
  <c r="M41" i="5"/>
  <c r="M40" i="5"/>
  <c r="F40" i="5"/>
  <c r="D40" i="5"/>
  <c r="H40" i="5"/>
  <c r="N40" i="5"/>
  <c r="O13" i="5"/>
  <c r="E40" i="5"/>
  <c r="J40" i="5"/>
  <c r="O39" i="5"/>
  <c r="O41" i="5" l="1"/>
  <c r="O40" i="5"/>
</calcChain>
</file>

<file path=xl/sharedStrings.xml><?xml version="1.0" encoding="utf-8"?>
<sst xmlns="http://schemas.openxmlformats.org/spreadsheetml/2006/main" count="1442" uniqueCount="67">
  <si>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</si>
  <si>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</si>
  <si>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</si>
  <si>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</si>
  <si>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</si>
  <si>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</si>
  <si>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</si>
  <si>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</si>
  <si>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</si>
  <si>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</si>
  <si>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</si>
  <si>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</si>
  <si>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</si>
  <si>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Valor</t>
  </si>
  <si>
    <t>Saldo do Mês Anterior</t>
  </si>
  <si>
    <t>RECEITAS</t>
  </si>
  <si>
    <t>Contrato de Gestão / Convênio</t>
  </si>
  <si>
    <t>Receitas Financeiras</t>
  </si>
  <si>
    <t>Outras Receitas</t>
  </si>
  <si>
    <t>DESPESAS</t>
  </si>
  <si>
    <t>Pessoal (CLT)</t>
  </si>
  <si>
    <t>Salários</t>
  </si>
  <si>
    <t>13º</t>
  </si>
  <si>
    <t>Férias</t>
  </si>
  <si>
    <t>Utilidade Pública (água, energia, telefone, gas)</t>
  </si>
  <si>
    <t>Outras despesas</t>
  </si>
  <si>
    <t>Saldo do mês (Receitas-despesas)</t>
  </si>
  <si>
    <t>SALDO FINAL (SD Anterior +Receitas - Despesas)</t>
  </si>
  <si>
    <t>Conta Corrente</t>
  </si>
  <si>
    <t>Aplicações</t>
  </si>
  <si>
    <t>Custeio</t>
  </si>
  <si>
    <t>Ressarcimento por rateio</t>
  </si>
  <si>
    <t xml:space="preserve">Demonstrações dos fluxos de caixa - (Valores expressos em Reais - R$) </t>
  </si>
  <si>
    <t>Medicamentos</t>
  </si>
  <si>
    <t>Material Médico e Hospitalar</t>
  </si>
  <si>
    <t>Gênero Alimentício</t>
  </si>
  <si>
    <t>Outros Materias de Consumo</t>
  </si>
  <si>
    <t>Serviços Médicos</t>
  </si>
  <si>
    <t>Outros Serviços de Terceiros</t>
  </si>
  <si>
    <t>Locação de Imóveis</t>
  </si>
  <si>
    <t>Locações diversas</t>
  </si>
  <si>
    <t>Combustível</t>
  </si>
  <si>
    <t>Bens e materiais permanentes</t>
  </si>
  <si>
    <t>Despesas financeiras e bancárias</t>
  </si>
  <si>
    <t>Fluxo de Caixa </t>
  </si>
  <si>
    <t> Composição de Saldo </t>
  </si>
  <si>
    <t>  Observações</t>
  </si>
  <si>
    <t>Saldo Bancário </t>
  </si>
  <si>
    <t>Horas Extras</t>
  </si>
  <si>
    <t>Benefícios</t>
  </si>
  <si>
    <t>Encargos Sociais</t>
  </si>
  <si>
    <t>Rescisões com Encargos</t>
  </si>
  <si>
    <t>Outras Despesas com Pessoal</t>
  </si>
  <si>
    <t>Recursos Humanos - Autônomos e Pessoa Jurídica.</t>
  </si>
  <si>
    <t>Tipo</t>
  </si>
  <si>
    <t>Classificação</t>
  </si>
  <si>
    <t>Observação</t>
  </si>
  <si>
    <t>Mês</t>
  </si>
  <si>
    <t>Receita</t>
  </si>
  <si>
    <t>Despesa</t>
  </si>
  <si>
    <t>Classificação Receita</t>
  </si>
  <si>
    <t>Classificação Despesa</t>
  </si>
  <si>
    <t>Total Receitas</t>
  </si>
  <si>
    <t>Total Despesa</t>
  </si>
  <si>
    <t>Exercícios findos de janeiro à dezembro de 2023</t>
  </si>
  <si>
    <t>Planilha Fluxo de Caixa</t>
  </si>
  <si>
    <t xml:space="preserve">Maio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</si>
</sst>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rgb="FF696969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8AE7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1B1A3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rgb="FF01B1A3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C0000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rgb="FF01B1A3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6" fillId="33" borderId="10" xfId="0" applyFont="1" applyFill="1" applyBorder="1" applyAlignment="1">
      <alignment vertical="center" wrapText="1"/>
    </xf>
    <xf numFmtId="166" fontId="16" fillId="33" borderId="10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6" fillId="33" borderId="10" xfId="0" applyFont="1" applyFill="1" applyBorder="1" applyAlignment="1">
      <alignment horizontal="right" vertical="center" wrapText="1"/>
    </xf>
    <xf numFmtId="166" fontId="0" fillId="0" borderId="10" xfId="1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13" fillId="34" borderId="0" xfId="0" applyFont="1" applyFill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43" fontId="16" fillId="33" borderId="10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/>
    <xf numFmtId="164" fontId="22" fillId="0" borderId="14" xfId="43" applyFont="1" applyBorder="1"/>
    <xf numFmtId="43" fontId="16" fillId="0" borderId="10" xfId="1" applyFont="1" applyFill="1" applyBorder="1" applyAlignment="1">
      <alignment horizontal="right" vertical="center" wrapText="1"/>
    </xf>
    <xf numFmtId="43" fontId="0" fillId="0" borderId="10" xfId="1" applyFont="1" applyBorder="1" applyAlignment="1">
      <alignment horizontal="center" vertical="center" wrapText="1"/>
    </xf>
    <xf numFmtId="43" fontId="0" fillId="0" borderId="10" xfId="1" applyFont="1" applyBorder="1" applyAlignment="1">
      <alignment horizontal="right" vertical="center" wrapText="1"/>
    </xf>
    <xf numFmtId="43" fontId="16" fillId="0" borderId="10" xfId="1" applyFont="1" applyBorder="1" applyAlignment="1">
      <alignment horizontal="right" vertical="center" wrapText="1"/>
    </xf>
    <xf numFmtId="43" fontId="16" fillId="0" borderId="10" xfId="1" applyFont="1" applyBorder="1" applyAlignment="1">
      <alignment horizontal="center" vertical="center" wrapText="1"/>
    </xf>
    <xf numFmtId="14" fontId="23" fillId="35" borderId="18" xfId="0" applyNumberFormat="1" applyFont="1" applyFill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hidden="1"/>
    </xf>
    <xf numFmtId="164" fontId="23" fillId="0" borderId="19" xfId="43" applyFont="1" applyBorder="1" applyAlignment="1">
      <alignment horizontal="center" vertical="center"/>
    </xf>
    <xf numFmtId="0" fontId="0" fillId="0" borderId="20" xfId="0" applyBorder="1" applyAlignment="1" applyProtection="1">
      <alignment vertical="center"/>
      <protection hidden="1"/>
    </xf>
    <xf numFmtId="0" fontId="0" fillId="35" borderId="20" xfId="0" applyFill="1" applyBorder="1" applyAlignment="1" applyProtection="1">
      <alignment vertical="center"/>
      <protection hidden="1"/>
    </xf>
    <xf numFmtId="0" fontId="23" fillId="35" borderId="18" xfId="0" applyFont="1" applyFill="1" applyBorder="1" applyAlignment="1">
      <alignment horizontal="center" vertical="center"/>
    </xf>
    <xf numFmtId="164" fontId="0" fillId="0" borderId="20" xfId="43" applyFont="1" applyBorder="1" applyAlignment="1" applyProtection="1">
      <alignment vertical="center"/>
      <protection hidden="1"/>
    </xf>
    <xf numFmtId="164" fontId="0" fillId="35" borderId="20" xfId="43" applyFont="1" applyFill="1" applyBorder="1" applyAlignment="1" applyProtection="1">
      <alignment vertical="center"/>
      <protection hidden="1"/>
    </xf>
    <xf numFmtId="164" fontId="24" fillId="2" borderId="18" xfId="43" applyFont="1" applyFill="1" applyBorder="1" applyAlignment="1">
      <alignment horizontal="center" vertical="center"/>
    </xf>
    <xf numFmtId="164" fontId="25" fillId="3" borderId="22" xfId="43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4" fontId="23" fillId="35" borderId="23" xfId="0" applyNumberFormat="1" applyFont="1" applyFill="1" applyBorder="1" applyAlignment="1">
      <alignment horizontal="center" vertical="center"/>
    </xf>
    <xf numFmtId="164" fontId="23" fillId="0" borderId="21" xfId="43" applyFont="1" applyBorder="1" applyAlignment="1">
      <alignment horizontal="center" vertical="center"/>
    </xf>
    <xf numFmtId="164" fontId="0" fillId="0" borderId="24" xfId="43" applyFont="1" applyBorder="1" applyAlignment="1" applyProtection="1">
      <alignment vertical="center"/>
      <protection hidden="1"/>
    </xf>
    <xf numFmtId="164" fontId="0" fillId="35" borderId="24" xfId="43" applyFont="1" applyFill="1" applyBorder="1" applyAlignment="1" applyProtection="1">
      <alignment vertical="center"/>
      <protection hidden="1"/>
    </xf>
    <xf numFmtId="164" fontId="20" fillId="36" borderId="17" xfId="43" applyFont="1" applyFill="1" applyBorder="1" applyAlignment="1" applyProtection="1">
      <alignment vertical="center"/>
      <protection hidden="1"/>
    </xf>
    <xf numFmtId="164" fontId="20" fillId="36" borderId="20" xfId="43" applyFont="1" applyFill="1" applyBorder="1" applyAlignment="1" applyProtection="1">
      <alignment vertical="center"/>
      <protection hidden="1"/>
    </xf>
    <xf numFmtId="43" fontId="16" fillId="0" borderId="19" xfId="1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27" fillId="2" borderId="18" xfId="7" applyFont="1" applyBorder="1" applyAlignment="1">
      <alignment horizontal="center" vertical="center"/>
    </xf>
    <xf numFmtId="0" fontId="28" fillId="3" borderId="22" xfId="8" applyFont="1" applyBorder="1" applyAlignment="1">
      <alignment horizontal="center" vertical="center"/>
    </xf>
    <xf numFmtId="0" fontId="26" fillId="34" borderId="0" xfId="0" applyFont="1" applyFill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165" fontId="0" fillId="0" borderId="0" xfId="0" applyNumberFormat="1" applyAlignment="1">
      <alignment vertical="center"/>
    </xf>
    <xf numFmtId="164" fontId="29" fillId="0" borderId="0" xfId="0" applyNumberFormat="1" applyFont="1" applyAlignment="1">
      <alignment vertical="center"/>
    </xf>
    <xf numFmtId="0" fontId="0" fillId="0" borderId="29" xfId="0" applyBorder="1"/>
    <xf numFmtId="164" fontId="22" fillId="0" borderId="17" xfId="43" applyFont="1" applyBorder="1"/>
    <xf numFmtId="0" fontId="0" fillId="0" borderId="17" xfId="0" applyBorder="1"/>
    <xf numFmtId="164" fontId="0" fillId="0" borderId="17" xfId="43" applyFont="1" applyBorder="1"/>
    <xf numFmtId="164" fontId="31" fillId="0" borderId="14" xfId="43" applyFont="1" applyBorder="1"/>
    <xf numFmtId="164" fontId="0" fillId="0" borderId="14" xfId="43" applyFont="1" applyBorder="1"/>
    <xf numFmtId="164" fontId="32" fillId="0" borderId="14" xfId="43" applyFont="1" applyBorder="1"/>
    <xf numFmtId="164" fontId="33" fillId="0" borderId="14" xfId="43" applyFont="1" applyBorder="1"/>
    <xf numFmtId="164" fontId="34" fillId="0" borderId="17" xfId="43" applyFont="1" applyBorder="1"/>
    <xf numFmtId="164" fontId="34" fillId="0" borderId="14" xfId="43" applyFont="1" applyBorder="1"/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36" borderId="14" xfId="0" applyFill="1" applyBorder="1"/>
    <xf numFmtId="164" fontId="34" fillId="0" borderId="17" xfId="43" applyFont="1" applyFill="1" applyBorder="1"/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6" fillId="0" borderId="24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26" fillId="34" borderId="2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0" fontId="16" fillId="33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4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43" builtinId="4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FF0000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8AE7B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38A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fLançamentos" displayName="fLançamentos" ref="D5:H395" totalsRowShown="0" headerRowDxfId="19" tableBorderDxfId="18">
  <autoFilter ref="D5:H395" xr:uid="{00000000-0009-0000-0100-000005000000}">
    <filterColumn colId="2">
      <filters>
        <filter val="Gênero Alimentício"/>
      </filters>
    </filterColumn>
  </autoFilter>
  <tableColumns count="5">
    <tableColumn id="1" xr3:uid="{00000000-0010-0000-0000-000001000000}" name="Mês" dataDxfId="17"/>
    <tableColumn id="2" xr3:uid="{00000000-0010-0000-0000-000002000000}" name="Tipo" dataDxfId="16"/>
    <tableColumn id="3" xr3:uid="{00000000-0010-0000-0000-000003000000}" name="Classificação" dataDxfId="15"/>
    <tableColumn id="4" xr3:uid="{00000000-0010-0000-0000-000004000000}" name="Valor" dataDxfId="14" dataCellStyle="Moeda"/>
    <tableColumn id="5" xr3:uid="{00000000-0010-0000-0000-000005000000}" name="Observação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Validação_Tipo" displayName="Validação_Tipo" ref="F5:F7" totalsRowShown="0" headerRowDxfId="12" dataDxfId="11">
  <autoFilter ref="F5:F7" xr:uid="{00000000-0009-0000-0100-000002000000}"/>
  <tableColumns count="1">
    <tableColumn id="1" xr3:uid="{00000000-0010-0000-0100-000001000000}" name="Tipo" dataDxfId="1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Validação_Classificação_Receita" displayName="Validação_Classificação_Receita" ref="H5:H8" totalsRowShown="0">
  <autoFilter ref="H5:H8" xr:uid="{00000000-0009-0000-0100-000003000000}"/>
  <sortState xmlns:xlrd2="http://schemas.microsoft.com/office/spreadsheetml/2017/richdata2" ref="H6:H8">
    <sortCondition ref="H5:H8"/>
  </sortState>
  <tableColumns count="1">
    <tableColumn id="1" xr3:uid="{00000000-0010-0000-0200-000001000000}" name="Classificação Receit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Validação_Classificação_Depesa" displayName="Validação_Classificação_Depesa" ref="J5:J29" totalsRowShown="0">
  <autoFilter ref="J5:J29" xr:uid="{00000000-0009-0000-0100-000004000000}"/>
  <sortState xmlns:xlrd2="http://schemas.microsoft.com/office/spreadsheetml/2017/richdata2" ref="J6:J29">
    <sortCondition ref="J5:J29"/>
  </sortState>
  <tableColumns count="1">
    <tableColumn id="1" xr3:uid="{00000000-0010-0000-0300-000001000000}" name="Classificação Despes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C40BF8-0402-4EB9-A3BC-5AF269CF92FE}" name="Validação_Classificação_Depesa2" displayName="Validação_Classificação_Depesa2" ref="L5:L17" totalsRowShown="0">
  <autoFilter ref="L5:L17" xr:uid="{D3C40BF8-0402-4EB9-A3BC-5AF269CF92FE}"/>
  <sortState xmlns:xlrd2="http://schemas.microsoft.com/office/spreadsheetml/2017/richdata2" ref="L6:L17">
    <sortCondition ref="L5:L17"/>
  </sortState>
  <tableColumns count="1">
    <tableColumn id="1" xr3:uid="{EA18B45E-872A-43EB-A581-A443582D4F08}" name="Mê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0"/>
  <sheetViews>
    <sheetView showGridLines="0" topLeftCell="A12" zoomScale="70" zoomScaleNormal="70" workbookViewId="0">
      <selection activeCell="B41" sqref="B41"/>
    </sheetView>
  </sheetViews>
  <sheetFormatPr defaultColWidth="9.140625" defaultRowHeight="19.899999999999999" customHeight="1" x14ac:dyDescent="0.25"/>
  <cols>
    <col min="1" max="1" width="3.140625" style="7" customWidth="1"/>
    <col min="2" max="2" width="48" style="7" customWidth="1"/>
    <col min="3" max="14" width="22.7109375" style="7" customWidth="1"/>
    <col min="15" max="15" width="22.140625" style="7" bestFit="1" customWidth="1"/>
    <col min="16" max="16384" width="9.140625" style="7"/>
  </cols>
  <sheetData>
    <row r="1" spans="2:15" ht="24.95" customHeight="1" x14ac:dyDescent="0.25">
      <c r="B1" s="64" t="s">
        <v>65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5" ht="24.95" customHeight="1" x14ac:dyDescent="0.2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5" ht="20.100000000000001" customHeight="1" x14ac:dyDescent="0.25">
      <c r="B3" s="65" t="s">
        <v>32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2:15" ht="20.100000000000001" customHeight="1" x14ac:dyDescent="0.25">
      <c r="B4" s="65" t="s">
        <v>64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2:15" ht="15" customHeight="1" x14ac:dyDescent="0.25"/>
    <row r="6" spans="2:15" ht="15" customHeight="1" x14ac:dyDescent="0.25"/>
    <row r="7" spans="2:15" ht="24.6" customHeight="1" thickBot="1" x14ac:dyDescent="0.3">
      <c r="C7" s="25" t="s">
        <v>0</v>
      </c>
      <c r="D7" s="25" t="s">
        <v>1</v>
      </c>
      <c r="E7" s="25" t="s">
        <v>2</v>
      </c>
      <c r="F7" s="25" t="s">
        <v>3</v>
      </c>
      <c r="G7" s="25" t="s">
        <v>4</v>
      </c>
      <c r="H7" s="25" t="s">
        <v>5</v>
      </c>
      <c r="I7" s="25" t="s">
        <v>6</v>
      </c>
      <c r="J7" s="25" t="s">
        <v>7</v>
      </c>
      <c r="K7" s="25" t="s">
        <v>8</v>
      </c>
      <c r="L7" s="25" t="s">
        <v>9</v>
      </c>
      <c r="M7" s="25" t="s">
        <v>10</v>
      </c>
      <c r="N7" s="36" t="s">
        <v>11</v>
      </c>
      <c r="O7" s="36" t="s">
        <v>12</v>
      </c>
    </row>
    <row r="8" spans="2:15" ht="24.6" customHeight="1" x14ac:dyDescent="0.25">
      <c r="B8" s="26" t="s">
        <v>14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37"/>
    </row>
    <row r="9" spans="2:15" ht="24.6" customHeight="1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2:15" ht="24.6" customHeight="1" thickBot="1" x14ac:dyDescent="0.3">
      <c r="B10" s="30" t="s">
        <v>15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2:15" ht="24.6" customHeight="1" x14ac:dyDescent="0.25">
      <c r="B11" s="28" t="s">
        <v>16</v>
      </c>
      <c r="C11" s="31">
        <f>SUMIFS(fLançamentos[Valor],fLançamentos[Tipo], "Receita",fLançamentos[Classificação],'Fluxo de Caixa (Modelo)'!$B11,fLançamentos[Mês],'Fluxo de Caixa (Modelo)'!C$7)</f>
        <v>0</v>
      </c>
      <c r="D11" s="31">
        <f>SUMIFS(fLançamentos[Valor],fLançamentos[Tipo], "Receita",fLançamentos[Classificação],'Fluxo de Caixa (Modelo)'!$B11,fLançamentos[Mês],'Fluxo de Caixa (Modelo)'!D$7)</f>
        <v>0</v>
      </c>
      <c r="E11" s="31">
        <f>SUMIFS(fLançamentos[Valor],fLançamentos[Tipo], "Receita",fLançamentos[Classificação],'Fluxo de Caixa (Modelo)'!$B11,fLançamentos[Mês],'Fluxo de Caixa (Modelo)'!E$7)</f>
        <v>0</v>
      </c>
      <c r="F11" s="31">
        <f>SUMIFS(fLançamentos[Valor],fLançamentos[Tipo], "Receita",fLançamentos[Classificação],'Fluxo de Caixa (Modelo)'!$B11,fLançamentos[Mês],'Fluxo de Caixa (Modelo)'!F$7)</f>
        <v>0</v>
      </c>
      <c r="G11" s="31">
        <f>SUMIFS(fLançamentos[Valor],fLançamentos[Tipo], "Receita",fLançamentos[Classificação],'Fluxo de Caixa (Modelo)'!$B11,fLançamentos[Mês],'Fluxo de Caixa (Modelo)'!G$7)</f>
        <v>0</v>
      </c>
      <c r="H11" s="31">
        <f>SUMIFS(fLançamentos[Observação],fLançamentos[Classificação], "Receita",fLançamentos[Valor],'Fluxo de Caixa (Modelo)'!$B11,fLançamentos[Tipo],'Fluxo de Caixa (Modelo)'!H$7)</f>
        <v>0</v>
      </c>
      <c r="I11" s="31">
        <f>SUMIFS(fLançamentos[Mês],fLançamentos[Valor], "Receita",fLançamentos[Observação],'Fluxo de Caixa (Modelo)'!$B11,fLançamentos[Classificação],'Fluxo de Caixa (Modelo)'!I$7)</f>
        <v>0</v>
      </c>
      <c r="J11" s="31">
        <f>SUMIFS(fLançamentos[Valor],fLançamentos[Tipo], "Receita",fLançamentos[Classificação],'Fluxo de Caixa (Modelo)'!$B11,fLançamentos[Mês],'Fluxo de Caixa (Modelo)'!J$7)</f>
        <v>0</v>
      </c>
      <c r="K11" s="31">
        <f>SUMIFS(fLançamentos[Valor],fLançamentos[Tipo], "Receita",fLançamentos[Classificação],'Fluxo de Caixa (Modelo)'!$B11,fLançamentos[Mês],'Fluxo de Caixa (Modelo)'!K$7)</f>
        <v>0</v>
      </c>
      <c r="L11" s="31">
        <f>SUMIFS(fLançamentos[Valor],fLançamentos[Tipo], "Receita",fLançamentos[Classificação],'Fluxo de Caixa (Modelo)'!$B11,fLançamentos[Mês],'Fluxo de Caixa (Modelo)'!L$7)</f>
        <v>0</v>
      </c>
      <c r="M11" s="31">
        <f>SUMIFS(fLançamentos[Valor],fLançamentos[Tipo], "Receita",fLançamentos[Classificação],'Fluxo de Caixa (Modelo)'!$B11,fLançamentos[Mês],'Fluxo de Caixa (Modelo)'!M$7)</f>
        <v>0</v>
      </c>
      <c r="N11" s="38">
        <f>SUMIFS(fLançamentos[Valor],fLançamentos[Tipo], "Receita",fLançamentos[Classificação],'Fluxo de Caixa (Modelo)'!$B11,fLançamentos[Mês],'Fluxo de Caixa (Modelo)'!N$7)</f>
        <v>0</v>
      </c>
      <c r="O11" s="40">
        <f>SUM(C11:N11)</f>
        <v>0</v>
      </c>
    </row>
    <row r="12" spans="2:15" ht="24.6" customHeight="1" x14ac:dyDescent="0.25">
      <c r="B12" s="29" t="s">
        <v>17</v>
      </c>
      <c r="C12" s="32">
        <f>SUMIFS(fLançamentos[Valor],fLançamentos[Tipo], "Receita",fLançamentos[Classificação],'Fluxo de Caixa (Modelo)'!$B12,fLançamentos[Mês],'Fluxo de Caixa (Modelo)'!C$7)</f>
        <v>0</v>
      </c>
      <c r="D12" s="32">
        <f>SUMIFS(fLançamentos[Valor],fLançamentos[Tipo], "Receita",fLançamentos[Classificação],'Fluxo de Caixa (Modelo)'!$B12,fLançamentos[Mês],'Fluxo de Caixa (Modelo)'!D$7)</f>
        <v>0</v>
      </c>
      <c r="E12" s="32">
        <f>SUMIFS(fLançamentos[Valor],fLançamentos[Tipo], "Receita",fLançamentos[Classificação],'Fluxo de Caixa (Modelo)'!$B12,fLançamentos[Mês],'Fluxo de Caixa (Modelo)'!E$7)</f>
        <v>0</v>
      </c>
      <c r="F12" s="32">
        <f>SUMIFS(fLançamentos[Valor],fLançamentos[Tipo], "Receita",fLançamentos[Classificação],'Fluxo de Caixa (Modelo)'!$B12,fLançamentos[Mês],'Fluxo de Caixa (Modelo)'!F$7)</f>
        <v>0</v>
      </c>
      <c r="G12" s="32">
        <f>SUMIFS(fLançamentos[Valor],fLançamentos[Tipo], "Receita",fLançamentos[Classificação],'Fluxo de Caixa (Modelo)'!$B12,fLançamentos[Mês],'Fluxo de Caixa (Modelo)'!G$7)</f>
        <v>0</v>
      </c>
      <c r="H12" s="32">
        <f>SUMIFS(fLançamentos[Observação],fLançamentos[Classificação], "Receita",fLançamentos[Valor],'Fluxo de Caixa (Modelo)'!$B12,fLançamentos[Tipo],'Fluxo de Caixa (Modelo)'!H$7)</f>
        <v>0</v>
      </c>
      <c r="I12" s="32">
        <f>SUMIFS(fLançamentos[Mês],fLançamentos[Valor], "Receita",fLançamentos[Observação],'Fluxo de Caixa (Modelo)'!$B12,fLançamentos[Classificação],'Fluxo de Caixa (Modelo)'!I$7)</f>
        <v>0</v>
      </c>
      <c r="J12" s="32">
        <f>SUMIFS(fLançamentos[Valor],fLançamentos[Tipo], "Receita",fLançamentos[Classificação],'Fluxo de Caixa (Modelo)'!$B12,fLançamentos[Mês],'Fluxo de Caixa (Modelo)'!J$7)</f>
        <v>0</v>
      </c>
      <c r="K12" s="32">
        <f>SUMIFS(fLançamentos[Valor],fLançamentos[Tipo], "Receita",fLançamentos[Classificação],'Fluxo de Caixa (Modelo)'!$B12,fLançamentos[Mês],'Fluxo de Caixa (Modelo)'!K$7)</f>
        <v>0</v>
      </c>
      <c r="L12" s="32">
        <f>SUMIFS(fLançamentos[Valor],fLançamentos[Tipo], "Receita",fLançamentos[Classificação],'Fluxo de Caixa (Modelo)'!$B12,fLançamentos[Mês],'Fluxo de Caixa (Modelo)'!L$7)</f>
        <v>0</v>
      </c>
      <c r="M12" s="32">
        <f>SUMIFS(fLançamentos[Valor],fLançamentos[Tipo], "Receita",fLançamentos[Classificação],'Fluxo de Caixa (Modelo)'!$B12,fLançamentos[Mês],'Fluxo de Caixa (Modelo)'!M$7)</f>
        <v>0</v>
      </c>
      <c r="N12" s="39">
        <f>SUMIFS(fLançamentos[Valor],fLançamentos[Tipo], "Receita",fLançamentos[Classificação],'Fluxo de Caixa (Modelo)'!$B12,fLançamentos[Mês],'Fluxo de Caixa (Modelo)'!N$7)</f>
        <v>0</v>
      </c>
      <c r="O12" s="40">
        <f>SUM(C12:N12)</f>
        <v>0</v>
      </c>
    </row>
    <row r="13" spans="2:15" ht="24.6" customHeight="1" x14ac:dyDescent="0.25">
      <c r="B13" s="28" t="s">
        <v>18</v>
      </c>
      <c r="C13" s="31">
        <f>SUMIFS(fLançamentos[Valor],fLançamentos[Tipo], "Receita",fLançamentos[Classificação],'Fluxo de Caixa (Modelo)'!$B13,fLançamentos[Mês],'Fluxo de Caixa (Modelo)'!C$7)</f>
        <v>0</v>
      </c>
      <c r="D13" s="31">
        <f>SUMIFS(fLançamentos[Valor],fLançamentos[Tipo], "Receita",fLançamentos[Classificação],'Fluxo de Caixa (Modelo)'!$B13,fLançamentos[Mês],'Fluxo de Caixa (Modelo)'!D$7)</f>
        <v>0</v>
      </c>
      <c r="E13" s="31">
        <f>SUMIFS(fLançamentos[Valor],fLançamentos[Tipo], "Receita",fLançamentos[Classificação],'Fluxo de Caixa (Modelo)'!$B13,fLançamentos[Mês],'Fluxo de Caixa (Modelo)'!E$7)</f>
        <v>0</v>
      </c>
      <c r="F13" s="31">
        <f>SUMIFS(fLançamentos[Valor],fLançamentos[Tipo], "Receita",fLançamentos[Classificação],'Fluxo de Caixa (Modelo)'!$B13,fLançamentos[Mês],'Fluxo de Caixa (Modelo)'!F$7)</f>
        <v>0</v>
      </c>
      <c r="G13" s="31">
        <f>SUMIFS(fLançamentos[Valor],fLançamentos[Tipo], "Receita",fLançamentos[Classificação],'Fluxo de Caixa (Modelo)'!$B13,fLançamentos[Mês],'Fluxo de Caixa (Modelo)'!G$7)</f>
        <v>0</v>
      </c>
      <c r="H13" s="31">
        <f>SUMIFS(fLançamentos[Observação],fLançamentos[Classificação], "Receita",fLançamentos[Valor],'Fluxo de Caixa (Modelo)'!$B13,fLançamentos[Tipo],'Fluxo de Caixa (Modelo)'!H$7)</f>
        <v>0</v>
      </c>
      <c r="I13" s="31">
        <f>SUMIFS(fLançamentos[Mês],fLançamentos[Valor], "Receita",fLançamentos[Observação],'Fluxo de Caixa (Modelo)'!$B13,fLançamentos[Classificação],'Fluxo de Caixa (Modelo)'!I$7)</f>
        <v>0</v>
      </c>
      <c r="J13" s="31">
        <f>SUMIFS(fLançamentos[Valor],fLançamentos[Tipo], "Receita",fLançamentos[Classificação],'Fluxo de Caixa (Modelo)'!$B13,fLançamentos[Mês],'Fluxo de Caixa (Modelo)'!J$7)</f>
        <v>0</v>
      </c>
      <c r="K13" s="31">
        <f>SUMIFS(fLançamentos[Valor],fLançamentos[Tipo], "Receita",fLançamentos[Classificação],'Fluxo de Caixa (Modelo)'!$B13,fLançamentos[Mês],'Fluxo de Caixa (Modelo)'!K$7)</f>
        <v>0</v>
      </c>
      <c r="L13" s="31">
        <f>SUMIFS(fLançamentos[Valor],fLançamentos[Tipo], "Receita",fLançamentos[Classificação],'Fluxo de Caixa (Modelo)'!$B13,fLançamentos[Mês],'Fluxo de Caixa (Modelo)'!L$7)</f>
        <v>0</v>
      </c>
      <c r="M13" s="31">
        <f>SUMIFS(fLançamentos[Valor],fLançamentos[Tipo], "Receita",fLançamentos[Classificação],'Fluxo de Caixa (Modelo)'!$B13,fLançamentos[Mês],'Fluxo de Caixa (Modelo)'!M$7)</f>
        <v>0</v>
      </c>
      <c r="N13" s="38">
        <f>SUMIFS(fLançamentos[Valor],fLançamentos[Tipo], "Receita",fLançamentos[Classificação],'Fluxo de Caixa (Modelo)'!$B13,fLançamentos[Mês],'Fluxo de Caixa (Modelo)'!N$7)</f>
        <v>0</v>
      </c>
      <c r="O13" s="40">
        <f>SUM(C13:N13)</f>
        <v>0</v>
      </c>
    </row>
    <row r="14" spans="2:15" ht="24.6" customHeight="1" x14ac:dyDescent="0.25"/>
    <row r="15" spans="2:15" ht="24.6" customHeight="1" thickBot="1" x14ac:dyDescent="0.3">
      <c r="B15" s="44" t="s">
        <v>62</v>
      </c>
      <c r="C15" s="33">
        <f>SUM(C11:C13)</f>
        <v>0</v>
      </c>
      <c r="D15" s="33">
        <f t="shared" ref="D15:O15" si="0">SUM(D11:D13)</f>
        <v>0</v>
      </c>
      <c r="E15" s="33">
        <f t="shared" si="0"/>
        <v>0</v>
      </c>
      <c r="F15" s="33">
        <f t="shared" si="0"/>
        <v>0</v>
      </c>
      <c r="G15" s="33">
        <f t="shared" si="0"/>
        <v>0</v>
      </c>
      <c r="H15" s="33">
        <f>SUM(H11:H13)</f>
        <v>0</v>
      </c>
      <c r="I15" s="33">
        <f t="shared" si="0"/>
        <v>0</v>
      </c>
      <c r="J15" s="33">
        <f t="shared" si="0"/>
        <v>0</v>
      </c>
      <c r="K15" s="33">
        <f t="shared" si="0"/>
        <v>0</v>
      </c>
      <c r="L15" s="33">
        <f t="shared" si="0"/>
        <v>0</v>
      </c>
      <c r="M15" s="33">
        <f t="shared" si="0"/>
        <v>0</v>
      </c>
      <c r="N15" s="33">
        <f t="shared" si="0"/>
        <v>0</v>
      </c>
      <c r="O15" s="33">
        <f t="shared" si="0"/>
        <v>0</v>
      </c>
    </row>
    <row r="16" spans="2:15" ht="24.6" customHeight="1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5" ht="24.6" customHeight="1" thickBot="1" x14ac:dyDescent="0.3">
      <c r="B17" s="30" t="s">
        <v>19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2:15" ht="24.6" customHeight="1" x14ac:dyDescent="0.25">
      <c r="B18" s="28" t="s">
        <v>20</v>
      </c>
      <c r="C18" s="31">
        <f>SUMIFS(fLançamentos[Valor],fLançamentos[Tipo], "Despesa",fLançamentos[Classificação],'Fluxo de Caixa (Modelo)'!$B18,fLançamentos[Mês],'Fluxo de Caixa (Modelo)'!C$7)</f>
        <v>0</v>
      </c>
      <c r="D18" s="31">
        <f>SUMIFS(fLançamentos[Valor],fLançamentos[Tipo], "Despesa",fLançamentos[Classificação],'Fluxo de Caixa (Modelo)'!$B18,fLançamentos[Mês],'Fluxo de Caixa (Modelo)'!D$7)</f>
        <v>0</v>
      </c>
      <c r="E18" s="31">
        <f>SUMIFS(fLançamentos[Valor],fLançamentos[Tipo], "Despesa",fLançamentos[Classificação],'Fluxo de Caixa (Modelo)'!$B18,fLançamentos[Mês],'Fluxo de Caixa (Modelo)'!E$7)</f>
        <v>0</v>
      </c>
      <c r="F18" s="31">
        <f>SUMIFS(fLançamentos[Valor],fLançamentos[Tipo], "Despesa",fLançamentos[Classificação],'Fluxo de Caixa (Modelo)'!$B18,fLançamentos[Mês],'Fluxo de Caixa (Modelo)'!F$7)</f>
        <v>0</v>
      </c>
      <c r="G18" s="31">
        <f>SUMIFS(fLançamentos[Valor],fLançamentos[Tipo], "Despesa",fLançamentos[Classificação],'Fluxo de Caixa (Modelo)'!$B18,fLançamentos[Mês],'Fluxo de Caixa (Modelo)'!G$7)</f>
        <v>0</v>
      </c>
      <c r="H18" s="31">
        <f>SUMIFS(fLançamentos[Valor],fLançamentos[Tipo], "Despesa",fLançamentos[Classificação],'Fluxo de Caixa (Modelo)'!$B18,fLançamentos[Mês],'Fluxo de Caixa (Modelo)'!H$7)</f>
        <v>0</v>
      </c>
      <c r="I18" s="31">
        <f>SUMIFS(fLançamentos[Valor],fLançamentos[Tipo], "Despesa",fLançamentos[Classificação],'Fluxo de Caixa (Modelo)'!$B18,fLançamentos[Mês],'Fluxo de Caixa (Modelo)'!I$7)</f>
        <v>0</v>
      </c>
      <c r="J18" s="31">
        <f>SUMIFS(fLançamentos[Valor],fLançamentos[Tipo], "Despesa",fLançamentos[Classificação],'Fluxo de Caixa (Modelo)'!$B18,fLançamentos[Mês],'Fluxo de Caixa (Modelo)'!J$7)</f>
        <v>0</v>
      </c>
      <c r="K18" s="31">
        <f>SUMIFS(fLançamentos[Valor],fLançamentos[Tipo], "Despesa",fLançamentos[Classificação],'Fluxo de Caixa (Modelo)'!$B18,fLançamentos[Mês],'Fluxo de Caixa (Modelo)'!K$7)</f>
        <v>0</v>
      </c>
      <c r="L18" s="31">
        <f>SUMIFS(fLançamentos[Valor],fLançamentos[Tipo], "Despesa",fLançamentos[Classificação],'Fluxo de Caixa (Modelo)'!$B18,fLançamentos[Mês],'Fluxo de Caixa (Modelo)'!L$7)</f>
        <v>0</v>
      </c>
      <c r="M18" s="31">
        <f>SUMIFS(fLançamentos[Valor],fLançamentos[Tipo], "Despesa",fLançamentos[Classificação],'Fluxo de Caixa (Modelo)'!$B18,fLançamentos[Mês],'Fluxo de Caixa (Modelo)'!M$7)</f>
        <v>0</v>
      </c>
      <c r="N18" s="31">
        <f>SUMIFS(fLançamentos[Valor],fLançamentos[Tipo], "Despesa",fLançamentos[Classificação],'Fluxo de Caixa (Modelo)'!$B18,fLançamentos[Mês],'Fluxo de Caixa (Modelo)'!N$7)</f>
        <v>0</v>
      </c>
      <c r="O18" s="31">
        <f t="shared" ref="O18:O41" si="1">SUM(C18:N18)</f>
        <v>0</v>
      </c>
    </row>
    <row r="19" spans="2:15" ht="24.6" customHeight="1" x14ac:dyDescent="0.25">
      <c r="B19" s="29" t="s">
        <v>21</v>
      </c>
      <c r="C19" s="32">
        <f>SUMIFS(fLançamentos[Valor],fLançamentos[Tipo], "Despesa",fLançamentos[Classificação],'Fluxo de Caixa (Modelo)'!$B19,fLançamentos[Mês],'Fluxo de Caixa (Modelo)'!C$7)</f>
        <v>20524.730000000003</v>
      </c>
      <c r="D19" s="32">
        <f>SUMIFS(fLançamentos[Valor],fLançamentos[Tipo], "Despesa",fLançamentos[Classificação],'Fluxo de Caixa (Modelo)'!$B19,fLançamentos[Mês],'Fluxo de Caixa (Modelo)'!D$7)</f>
        <v>23645.3</v>
      </c>
      <c r="E19" s="32">
        <f>SUMIFS(fLançamentos[Valor],fLançamentos[Tipo], "Despesa",fLançamentos[Classificação],'Fluxo de Caixa (Modelo)'!$B19,fLançamentos[Mês],'Fluxo de Caixa (Modelo)'!E$7)</f>
        <v>28304.379999999997</v>
      </c>
      <c r="F19" s="32">
        <f>SUMIFS(fLançamentos[Valor],fLançamentos[Tipo], "Despesa",fLançamentos[Classificação],'Fluxo de Caixa (Modelo)'!$B19,fLançamentos[Mês],'Fluxo de Caixa (Modelo)'!F$7)</f>
        <v>26492.149999999998</v>
      </c>
      <c r="G19" s="32">
        <f>SUMIFS(fLançamentos[Valor],fLançamentos[Tipo], "Despesa",fLançamentos[Classificação],'Fluxo de Caixa (Modelo)'!$B19,fLançamentos[Mês],'Fluxo de Caixa (Modelo)'!G$7)</f>
        <v>25955.049999999996</v>
      </c>
      <c r="H19" s="32">
        <f>SUMIFS(fLançamentos[Valor],fLançamentos[Tipo], "Despesa",fLançamentos[Classificação],'Fluxo de Caixa (Modelo)'!$B19,fLançamentos[Mês],'Fluxo de Caixa (Modelo)'!H$7)</f>
        <v>26551.57</v>
      </c>
      <c r="I19" s="32">
        <f>SUMIFS(fLançamentos[Valor],fLançamentos[Tipo], "Despesa",fLançamentos[Classificação],'Fluxo de Caixa (Modelo)'!$B19,fLançamentos[Mês],'Fluxo de Caixa (Modelo)'!I$7)</f>
        <v>26998.959999999999</v>
      </c>
      <c r="J19" s="32">
        <f>SUMIFS(fLançamentos[Valor],fLançamentos[Tipo], "Despesa",fLançamentos[Classificação],'Fluxo de Caixa (Modelo)'!$B19,fLançamentos[Mês],'Fluxo de Caixa (Modelo)'!J$7)</f>
        <v>25464.26</v>
      </c>
      <c r="K19" s="32">
        <f>SUMIFS(fLançamentos[Valor],fLançamentos[Tipo], "Despesa",fLançamentos[Classificação],'Fluxo de Caixa (Modelo)'!$B19,fLançamentos[Mês],'Fluxo de Caixa (Modelo)'!K$7)</f>
        <v>23088.91</v>
      </c>
      <c r="L19" s="32">
        <f>SUMIFS(fLançamentos[Valor],fLançamentos[Tipo], "Despesa",fLançamentos[Classificação],'Fluxo de Caixa (Modelo)'!$B19,fLançamentos[Mês],'Fluxo de Caixa (Modelo)'!L$7)</f>
        <v>0</v>
      </c>
      <c r="M19" s="32">
        <f>SUMIFS(fLançamentos[Valor],fLançamentos[Tipo], "Despesa",fLançamentos[Classificação],'Fluxo de Caixa (Modelo)'!$B19,fLançamentos[Mês],'Fluxo de Caixa (Modelo)'!M$7)</f>
        <v>0</v>
      </c>
      <c r="N19" s="32">
        <f>SUMIFS(fLançamentos[Valor],fLançamentos[Tipo], "Despesa",fLançamentos[Classificação],'Fluxo de Caixa (Modelo)'!$B19,fLançamentos[Mês],'Fluxo de Caixa (Modelo)'!N$7)</f>
        <v>0</v>
      </c>
      <c r="O19" s="32">
        <f t="shared" si="1"/>
        <v>227025.31</v>
      </c>
    </row>
    <row r="20" spans="2:15" ht="24.6" customHeight="1" x14ac:dyDescent="0.25">
      <c r="B20" s="28" t="s">
        <v>48</v>
      </c>
      <c r="C20" s="31">
        <f>SUMIFS(fLançamentos[Valor],fLançamentos[Tipo], "Despesa",fLançamentos[Classificação],'Fluxo de Caixa (Modelo)'!$B20,fLançamentos[Mês],'Fluxo de Caixa (Modelo)'!C$7)</f>
        <v>0</v>
      </c>
      <c r="D20" s="31">
        <f>SUMIFS(fLançamentos[Valor],fLançamentos[Tipo], "Despesa",fLançamentos[Classificação],'Fluxo de Caixa (Modelo)'!$B20,fLançamentos[Mês],'Fluxo de Caixa (Modelo)'!D$7)</f>
        <v>0</v>
      </c>
      <c r="E20" s="31">
        <f>SUMIFS(fLançamentos[Valor],fLançamentos[Tipo], "Despesa",fLançamentos[Classificação],'Fluxo de Caixa (Modelo)'!$B20,fLançamentos[Mês],'Fluxo de Caixa (Modelo)'!E$7)</f>
        <v>0</v>
      </c>
      <c r="F20" s="31">
        <f>SUMIFS(fLançamentos[Valor],fLançamentos[Tipo], "Despesa",fLançamentos[Classificação],'Fluxo de Caixa (Modelo)'!$B20,fLançamentos[Mês],'Fluxo de Caixa (Modelo)'!F$7)</f>
        <v>0</v>
      </c>
      <c r="G20" s="31">
        <f>SUMIFS(fLançamentos[Valor],fLançamentos[Tipo], "Despesa",fLançamentos[Classificação],'Fluxo de Caixa (Modelo)'!$B20,fLançamentos[Mês],'Fluxo de Caixa (Modelo)'!G$7)</f>
        <v>0</v>
      </c>
      <c r="H20" s="31">
        <f>SUMIFS(fLançamentos[Valor],fLançamentos[Tipo], "Despesa",fLançamentos[Classificação],'Fluxo de Caixa (Modelo)'!$B20,fLançamentos[Mês],'Fluxo de Caixa (Modelo)'!H$7)</f>
        <v>0</v>
      </c>
      <c r="I20" s="31">
        <f>SUMIFS(fLançamentos[Valor],fLançamentos[Tipo], "Despesa",fLançamentos[Classificação],'Fluxo de Caixa (Modelo)'!$B20,fLançamentos[Mês],'Fluxo de Caixa (Modelo)'!I$7)</f>
        <v>0</v>
      </c>
      <c r="J20" s="31">
        <f>SUMIFS(fLançamentos[Valor],fLançamentos[Tipo], "Despesa",fLançamentos[Classificação],'Fluxo de Caixa (Modelo)'!$B20,fLançamentos[Mês],'Fluxo de Caixa (Modelo)'!J$7)</f>
        <v>0</v>
      </c>
      <c r="K20" s="31">
        <f>SUMIFS(fLançamentos[Valor],fLançamentos[Tipo], "Despesa",fLançamentos[Classificação],'Fluxo de Caixa (Modelo)'!$B20,fLançamentos[Mês],'Fluxo de Caixa (Modelo)'!K$7)</f>
        <v>0</v>
      </c>
      <c r="L20" s="31">
        <f>SUMIFS(fLançamentos[Valor],fLançamentos[Tipo], "Despesa",fLançamentos[Classificação],'Fluxo de Caixa (Modelo)'!$B20,fLançamentos[Mês],'Fluxo de Caixa (Modelo)'!L$7)</f>
        <v>0</v>
      </c>
      <c r="M20" s="31">
        <f>SUMIFS(fLançamentos[Valor],fLançamentos[Tipo], "Despesa",fLançamentos[Classificação],'Fluxo de Caixa (Modelo)'!$B20,fLançamentos[Mês],'Fluxo de Caixa (Modelo)'!M$7)</f>
        <v>0</v>
      </c>
      <c r="N20" s="31">
        <f>SUMIFS(fLançamentos[Valor],fLançamentos[Tipo], "Despesa",fLançamentos[Classificação],'Fluxo de Caixa (Modelo)'!$B20,fLançamentos[Mês],'Fluxo de Caixa (Modelo)'!N$7)</f>
        <v>0</v>
      </c>
      <c r="O20" s="31">
        <f t="shared" si="1"/>
        <v>0</v>
      </c>
    </row>
    <row r="21" spans="2:15" ht="24.6" customHeight="1" x14ac:dyDescent="0.25">
      <c r="B21" s="29" t="s">
        <v>49</v>
      </c>
      <c r="C21" s="32">
        <f>SUMIFS(fLançamentos[Valor],fLançamentos[Tipo], "Despesa",fLançamentos[Classificação],'Fluxo de Caixa (Modelo)'!$B21,fLançamentos[Mês],'Fluxo de Caixa (Modelo)'!C$7)</f>
        <v>900</v>
      </c>
      <c r="D21" s="32">
        <f>SUMIFS(fLançamentos[Valor],fLançamentos[Tipo], "Despesa",fLançamentos[Classificação],'Fluxo de Caixa (Modelo)'!$B21,fLançamentos[Mês],'Fluxo de Caixa (Modelo)'!D$7)</f>
        <v>4211.34</v>
      </c>
      <c r="E21" s="32">
        <f>SUMIFS(fLançamentos[Valor],fLançamentos[Tipo], "Despesa",fLançamentos[Classificação],'Fluxo de Caixa (Modelo)'!$B21,fLançamentos[Mês],'Fluxo de Caixa (Modelo)'!E$7)</f>
        <v>4617.41</v>
      </c>
      <c r="F21" s="32">
        <f>SUMIFS(fLançamentos[Valor],fLançamentos[Tipo], "Despesa",fLançamentos[Classificação],'Fluxo de Caixa (Modelo)'!$B21,fLançamentos[Mês],'Fluxo de Caixa (Modelo)'!F$7)</f>
        <v>8048.21</v>
      </c>
      <c r="G21" s="32">
        <f>SUMIFS(fLançamentos[Valor],fLançamentos[Tipo], "Despesa",fLançamentos[Classificação],'Fluxo de Caixa (Modelo)'!$B21,fLançamentos[Mês],'Fluxo de Caixa (Modelo)'!G$7)</f>
        <v>1777.71</v>
      </c>
      <c r="H21" s="32">
        <f>SUMIFS(fLançamentos[Valor],fLançamentos[Tipo], "Despesa",fLançamentos[Classificação],'Fluxo de Caixa (Modelo)'!$B21,fLançamentos[Mês],'Fluxo de Caixa (Modelo)'!H$7)</f>
        <v>5129.1500000000005</v>
      </c>
      <c r="I21" s="32">
        <f>SUMIFS(fLançamentos[Valor],fLançamentos[Tipo], "Despesa",fLançamentos[Classificação],'Fluxo de Caixa (Modelo)'!$B21,fLançamentos[Mês],'Fluxo de Caixa (Modelo)'!I$7)</f>
        <v>4969.4400000000005</v>
      </c>
      <c r="J21" s="32">
        <f>SUMIFS(fLançamentos[Valor],fLançamentos[Tipo], "Despesa",fLançamentos[Classificação],'Fluxo de Caixa (Modelo)'!$B21,fLançamentos[Mês],'Fluxo de Caixa (Modelo)'!J$7)</f>
        <v>4836.33</v>
      </c>
      <c r="K21" s="32">
        <f>SUMIFS(fLançamentos[Valor],fLançamentos[Tipo], "Despesa",fLançamentos[Classificação],'Fluxo de Caixa (Modelo)'!$B21,fLançamentos[Mês],'Fluxo de Caixa (Modelo)'!K$7)</f>
        <v>4521.1499999999996</v>
      </c>
      <c r="L21" s="32">
        <f>SUMIFS(fLançamentos[Valor],fLançamentos[Tipo], "Despesa",fLançamentos[Classificação],'Fluxo de Caixa (Modelo)'!$B21,fLançamentos[Mês],'Fluxo de Caixa (Modelo)'!L$7)</f>
        <v>0</v>
      </c>
      <c r="M21" s="32">
        <f>SUMIFS(fLançamentos[Valor],fLançamentos[Tipo], "Despesa",fLançamentos[Classificação],'Fluxo de Caixa (Modelo)'!$B21,fLançamentos[Mês],'Fluxo de Caixa (Modelo)'!M$7)</f>
        <v>0</v>
      </c>
      <c r="N21" s="32">
        <f>SUMIFS(fLançamentos[Valor],fLançamentos[Tipo], "Despesa",fLançamentos[Classificação],'Fluxo de Caixa (Modelo)'!$B21,fLançamentos[Mês],'Fluxo de Caixa (Modelo)'!N$7)</f>
        <v>0</v>
      </c>
      <c r="O21" s="32">
        <f t="shared" si="1"/>
        <v>39010.740000000005</v>
      </c>
    </row>
    <row r="22" spans="2:15" ht="24.6" customHeight="1" x14ac:dyDescent="0.25">
      <c r="B22" s="28" t="s">
        <v>23</v>
      </c>
      <c r="C22" s="31">
        <f>SUMIFS(fLançamentos[Valor],fLançamentos[Tipo], "Despesa",fLançamentos[Classificação],'Fluxo de Caixa (Modelo)'!$B22,fLançamentos[Mês],'Fluxo de Caixa (Modelo)'!C$7)</f>
        <v>0</v>
      </c>
      <c r="D22" s="31">
        <f>SUMIFS(fLançamentos[Valor],fLançamentos[Tipo], "Despesa",fLançamentos[Classificação],'Fluxo de Caixa (Modelo)'!$B22,fLançamentos[Mês],'Fluxo de Caixa (Modelo)'!D$7)</f>
        <v>1303.6099999999999</v>
      </c>
      <c r="E22" s="31">
        <f>SUMIFS(fLançamentos[Valor],fLançamentos[Tipo], "Despesa",fLançamentos[Classificação],'Fluxo de Caixa (Modelo)'!$B22,fLançamentos[Mês],'Fluxo de Caixa (Modelo)'!E$7)</f>
        <v>0</v>
      </c>
      <c r="F22" s="31">
        <f>SUMIFS(fLançamentos[Valor],fLançamentos[Tipo], "Despesa",fLançamentos[Classificação],'Fluxo de Caixa (Modelo)'!$B22,fLançamentos[Mês],'Fluxo de Caixa (Modelo)'!F$7)</f>
        <v>0</v>
      </c>
      <c r="G22" s="31">
        <f>SUMIFS(fLançamentos[Valor],fLançamentos[Tipo], "Despesa",fLançamentos[Classificação],'Fluxo de Caixa (Modelo)'!$B22,fLançamentos[Mês],'Fluxo de Caixa (Modelo)'!G$7)</f>
        <v>3165.26</v>
      </c>
      <c r="H22" s="31">
        <f>SUMIFS(fLançamentos[Valor],fLançamentos[Tipo], "Despesa",fLançamentos[Classificação],'Fluxo de Caixa (Modelo)'!$B22,fLançamentos[Mês],'Fluxo de Caixa (Modelo)'!H$7)</f>
        <v>2807.49</v>
      </c>
      <c r="I22" s="31">
        <f>SUMIFS(fLançamentos[Valor],fLançamentos[Tipo], "Despesa",fLançamentos[Classificação],'Fluxo de Caixa (Modelo)'!$B22,fLançamentos[Mês],'Fluxo de Caixa (Modelo)'!I$7)</f>
        <v>2372.67</v>
      </c>
      <c r="J22" s="31">
        <f>SUMIFS(fLançamentos[Valor],fLançamentos[Tipo], "Despesa",fLançamentos[Classificação],'Fluxo de Caixa (Modelo)'!$B22,fLançamentos[Mês],'Fluxo de Caixa (Modelo)'!J$7)</f>
        <v>7373.5</v>
      </c>
      <c r="K22" s="31">
        <f>SUMIFS(fLançamentos[Valor],fLançamentos[Tipo], "Despesa",fLançamentos[Classificação],'Fluxo de Caixa (Modelo)'!$B22,fLançamentos[Mês],'Fluxo de Caixa (Modelo)'!K$7)</f>
        <v>0</v>
      </c>
      <c r="L22" s="31">
        <f>SUMIFS(fLançamentos[Valor],fLançamentos[Tipo], "Despesa",fLançamentos[Classificação],'Fluxo de Caixa (Modelo)'!$B22,fLançamentos[Mês],'Fluxo de Caixa (Modelo)'!L$7)</f>
        <v>0</v>
      </c>
      <c r="M22" s="31">
        <f>SUMIFS(fLançamentos[Valor],fLançamentos[Tipo], "Despesa",fLançamentos[Classificação],'Fluxo de Caixa (Modelo)'!$B22,fLançamentos[Mês],'Fluxo de Caixa (Modelo)'!M$7)</f>
        <v>0</v>
      </c>
      <c r="N22" s="31">
        <f>SUMIFS(fLançamentos[Valor],fLançamentos[Tipo], "Despesa",fLançamentos[Classificação],'Fluxo de Caixa (Modelo)'!$B22,fLançamentos[Mês],'Fluxo de Caixa (Modelo)'!N$7)</f>
        <v>0</v>
      </c>
      <c r="O22" s="31">
        <f t="shared" si="1"/>
        <v>17022.53</v>
      </c>
    </row>
    <row r="23" spans="2:15" ht="24.6" customHeight="1" x14ac:dyDescent="0.25">
      <c r="B23" s="29" t="s">
        <v>50</v>
      </c>
      <c r="C23" s="32">
        <f>SUMIFS(fLançamentos[Valor],fLançamentos[Tipo], "Despesa",fLançamentos[Classificação],'Fluxo de Caixa (Modelo)'!$B23,fLançamentos[Mês],'Fluxo de Caixa (Modelo)'!C$7)</f>
        <v>3177.65</v>
      </c>
      <c r="D23" s="32">
        <f>SUMIFS(fLançamentos[Valor],fLançamentos[Tipo], "Despesa",fLançamentos[Classificação],'Fluxo de Caixa (Modelo)'!$B23,fLançamentos[Mês],'Fluxo de Caixa (Modelo)'!D$7)</f>
        <v>5877.6399999999994</v>
      </c>
      <c r="E23" s="32">
        <f>SUMIFS(fLançamentos[Valor],fLançamentos[Tipo], "Despesa",fLançamentos[Classificação],'Fluxo de Caixa (Modelo)'!$B23,fLançamentos[Mês],'Fluxo de Caixa (Modelo)'!E$7)</f>
        <v>6079.2699999999995</v>
      </c>
      <c r="F23" s="32">
        <f>SUMIFS(fLançamentos[Valor],fLançamentos[Tipo], "Despesa",fLançamentos[Classificação],'Fluxo de Caixa (Modelo)'!$B23,fLançamentos[Mês],'Fluxo de Caixa (Modelo)'!F$7)</f>
        <v>5976.9599999999991</v>
      </c>
      <c r="G23" s="32">
        <f>SUMIFS(fLançamentos[Valor],fLançamentos[Tipo], "Despesa",fLançamentos[Classificação],'Fluxo de Caixa (Modelo)'!$B23,fLançamentos[Mês],'Fluxo de Caixa (Modelo)'!G$7)</f>
        <v>5783.8799999999992</v>
      </c>
      <c r="H23" s="32">
        <f>SUMIFS(fLançamentos[Valor],fLançamentos[Tipo], "Despesa",fLançamentos[Classificação],'Fluxo de Caixa (Modelo)'!$B23,fLançamentos[Mês],'Fluxo de Caixa (Modelo)'!H$7)</f>
        <v>5747.2199999999993</v>
      </c>
      <c r="I23" s="32">
        <f>SUMIFS(fLançamentos[Valor],fLançamentos[Tipo], "Despesa",fLançamentos[Classificação],'Fluxo de Caixa (Modelo)'!$B23,fLançamentos[Mês],'Fluxo de Caixa (Modelo)'!I$7)</f>
        <v>7350.08</v>
      </c>
      <c r="J23" s="32">
        <f>SUMIFS(fLançamentos[Valor],fLançamentos[Tipo], "Despesa",fLançamentos[Classificação],'Fluxo de Caixa (Modelo)'!$B23,fLançamentos[Mês],'Fluxo de Caixa (Modelo)'!J$7)</f>
        <v>6768.11</v>
      </c>
      <c r="K23" s="32">
        <f>SUMIFS(fLançamentos[Valor],fLançamentos[Tipo], "Despesa",fLançamentos[Classificação],'Fluxo de Caixa (Modelo)'!$B23,fLançamentos[Mês],'Fluxo de Caixa (Modelo)'!K$7)</f>
        <v>7114.3300000000008</v>
      </c>
      <c r="L23" s="32">
        <f>SUMIFS(fLançamentos[Valor],fLançamentos[Tipo], "Despesa",fLançamentos[Classificação],'Fluxo de Caixa (Modelo)'!$B23,fLançamentos[Mês],'Fluxo de Caixa (Modelo)'!L$7)</f>
        <v>0</v>
      </c>
      <c r="M23" s="32">
        <f>SUMIFS(fLançamentos[Valor],fLançamentos[Tipo], "Despesa",fLançamentos[Classificação],'Fluxo de Caixa (Modelo)'!$B23,fLançamentos[Mês],'Fluxo de Caixa (Modelo)'!M$7)</f>
        <v>0</v>
      </c>
      <c r="N23" s="32">
        <f>SUMIFS(fLançamentos[Valor],fLançamentos[Tipo], "Despesa",fLançamentos[Classificação],'Fluxo de Caixa (Modelo)'!$B23,fLançamentos[Mês],'Fluxo de Caixa (Modelo)'!N$7)</f>
        <v>0</v>
      </c>
      <c r="O23" s="32">
        <f t="shared" si="1"/>
        <v>53875.14</v>
      </c>
    </row>
    <row r="24" spans="2:15" ht="24.6" customHeight="1" x14ac:dyDescent="0.25">
      <c r="B24" s="28" t="s">
        <v>51</v>
      </c>
      <c r="C24" s="31">
        <f>SUMIFS(fLançamentos[Valor],fLançamentos[Tipo], "Despesa",fLançamentos[Classificação],'Fluxo de Caixa (Modelo)'!$B24,fLançamentos[Mês],'Fluxo de Caixa (Modelo)'!C$7)</f>
        <v>0</v>
      </c>
      <c r="D24" s="31">
        <f>SUMIFS(fLançamentos[Valor],fLançamentos[Tipo], "Despesa",fLançamentos[Classificação],'Fluxo de Caixa (Modelo)'!$B24,fLançamentos[Mês],'Fluxo de Caixa (Modelo)'!D$7)</f>
        <v>0</v>
      </c>
      <c r="E24" s="31">
        <f>SUMIFS(fLançamentos[Valor],fLançamentos[Tipo], "Despesa",fLançamentos[Classificação],'Fluxo de Caixa (Modelo)'!$B24,fLançamentos[Mês],'Fluxo de Caixa (Modelo)'!E$7)</f>
        <v>0</v>
      </c>
      <c r="F24" s="31">
        <f>SUMIFS(fLançamentos[Valor],fLançamentos[Tipo], "Despesa",fLançamentos[Classificação],'Fluxo de Caixa (Modelo)'!$B24,fLançamentos[Mês],'Fluxo de Caixa (Modelo)'!F$7)</f>
        <v>0</v>
      </c>
      <c r="G24" s="31">
        <f>SUMIFS(fLançamentos[Valor],fLançamentos[Tipo], "Despesa",fLançamentos[Classificação],'Fluxo de Caixa (Modelo)'!$B24,fLançamentos[Mês],'Fluxo de Caixa (Modelo)'!G$7)</f>
        <v>0</v>
      </c>
      <c r="H24" s="31">
        <f>SUMIFS(fLançamentos[Valor],fLançamentos[Tipo], "Despesa",fLançamentos[Classificação],'Fluxo de Caixa (Modelo)'!$B24,fLançamentos[Mês],'Fluxo de Caixa (Modelo)'!H$7)</f>
        <v>0</v>
      </c>
      <c r="I24" s="31">
        <f>SUMIFS(fLançamentos[Valor],fLançamentos[Tipo], "Despesa",fLançamentos[Classificação],'Fluxo de Caixa (Modelo)'!$B24,fLançamentos[Mês],'Fluxo de Caixa (Modelo)'!I$7)</f>
        <v>4040.51</v>
      </c>
      <c r="J24" s="31">
        <f>SUMIFS(fLançamentos[Valor],fLançamentos[Tipo], "Despesa",fLançamentos[Classificação],'Fluxo de Caixa (Modelo)'!$B24,fLançamentos[Mês],'Fluxo de Caixa (Modelo)'!J$7)</f>
        <v>4040.51</v>
      </c>
      <c r="K24" s="31">
        <f>SUMIFS(fLançamentos[Valor],fLançamentos[Tipo], "Despesa",fLançamentos[Classificação],'Fluxo de Caixa (Modelo)'!$B24,fLançamentos[Mês],'Fluxo de Caixa (Modelo)'!K$7)</f>
        <v>0</v>
      </c>
      <c r="L24" s="31">
        <f>SUMIFS(fLançamentos[Valor],fLançamentos[Tipo], "Despesa",fLançamentos[Classificação],'Fluxo de Caixa (Modelo)'!$B24,fLançamentos[Mês],'Fluxo de Caixa (Modelo)'!L$7)</f>
        <v>0</v>
      </c>
      <c r="M24" s="31">
        <f>SUMIFS(fLançamentos[Valor],fLançamentos[Tipo], "Despesa",fLançamentos[Classificação],'Fluxo de Caixa (Modelo)'!$B24,fLançamentos[Mês],'Fluxo de Caixa (Modelo)'!M$7)</f>
        <v>0</v>
      </c>
      <c r="N24" s="31">
        <f>SUMIFS(fLançamentos[Valor],fLançamentos[Tipo], "Despesa",fLançamentos[Classificação],'Fluxo de Caixa (Modelo)'!$B24,fLançamentos[Mês],'Fluxo de Caixa (Modelo)'!N$7)</f>
        <v>0</v>
      </c>
      <c r="O24" s="31">
        <f t="shared" si="1"/>
        <v>8081.02</v>
      </c>
    </row>
    <row r="25" spans="2:15" ht="24.6" customHeight="1" x14ac:dyDescent="0.25">
      <c r="B25" s="29" t="s">
        <v>22</v>
      </c>
      <c r="C25" s="32">
        <f>SUMIFS(fLançamentos[Valor],fLançamentos[Tipo], "Despesa",fLançamentos[Classificação],'Fluxo de Caixa (Modelo)'!$B25,fLançamentos[Mês],'Fluxo de Caixa (Modelo)'!C$7)</f>
        <v>0</v>
      </c>
      <c r="D25" s="32">
        <f>SUMIFS(fLançamentos[Valor],fLançamentos[Tipo], "Despesa",fLançamentos[Classificação],'Fluxo de Caixa (Modelo)'!$B25,fLançamentos[Mês],'Fluxo de Caixa (Modelo)'!D$7)</f>
        <v>0</v>
      </c>
      <c r="E25" s="32">
        <f>SUMIFS(fLançamentos[Valor],fLançamentos[Tipo], "Despesa",fLançamentos[Classificação],'Fluxo de Caixa (Modelo)'!$B25,fLançamentos[Mês],'Fluxo de Caixa (Modelo)'!E$7)</f>
        <v>0</v>
      </c>
      <c r="F25" s="32">
        <f>SUMIFS(fLançamentos[Valor],fLançamentos[Tipo], "Despesa",fLançamentos[Classificação],'Fluxo de Caixa (Modelo)'!$B25,fLançamentos[Mês],'Fluxo de Caixa (Modelo)'!F$7)</f>
        <v>0</v>
      </c>
      <c r="G25" s="32">
        <f>SUMIFS(fLançamentos[Valor],fLançamentos[Tipo], "Despesa",fLançamentos[Classificação],'Fluxo de Caixa (Modelo)'!$B25,fLançamentos[Mês],'Fluxo de Caixa (Modelo)'!G$7)</f>
        <v>0</v>
      </c>
      <c r="H25" s="32">
        <f>SUMIFS(fLançamentos[Valor],fLançamentos[Tipo], "Despesa",fLançamentos[Classificação],'Fluxo de Caixa (Modelo)'!$B25,fLançamentos[Mês],'Fluxo de Caixa (Modelo)'!H$7)</f>
        <v>0</v>
      </c>
      <c r="I25" s="32">
        <f>SUMIFS(fLançamentos[Valor],fLançamentos[Tipo], "Despesa",fLançamentos[Classificação],'Fluxo de Caixa (Modelo)'!$B25,fLançamentos[Mês],'Fluxo de Caixa (Modelo)'!I$7)</f>
        <v>0</v>
      </c>
      <c r="J25" s="32">
        <f>SUMIFS(fLançamentos[Valor],fLançamentos[Tipo], "Despesa",fLançamentos[Classificação],'Fluxo de Caixa (Modelo)'!$B25,fLançamentos[Mês],'Fluxo de Caixa (Modelo)'!J$7)</f>
        <v>0</v>
      </c>
      <c r="K25" s="32">
        <f>SUMIFS(fLançamentos[Valor],fLançamentos[Tipo], "Despesa",fLançamentos[Classificação],'Fluxo de Caixa (Modelo)'!$B25,fLançamentos[Mês],'Fluxo de Caixa (Modelo)'!K$7)</f>
        <v>0</v>
      </c>
      <c r="L25" s="32">
        <f>SUMIFS(fLançamentos[Valor],fLançamentos[Tipo], "Despesa",fLançamentos[Classificação],'Fluxo de Caixa (Modelo)'!$B25,fLançamentos[Mês],'Fluxo de Caixa (Modelo)'!L$7)</f>
        <v>0</v>
      </c>
      <c r="M25" s="32">
        <f>SUMIFS(fLançamentos[Valor],fLançamentos[Tipo], "Despesa",fLançamentos[Classificação],'Fluxo de Caixa (Modelo)'!$B25,fLançamentos[Mês],'Fluxo de Caixa (Modelo)'!M$7)</f>
        <v>0</v>
      </c>
      <c r="N25" s="32">
        <f>SUMIFS(fLançamentos[Valor],fLançamentos[Tipo], "Despesa",fLançamentos[Classificação],'Fluxo de Caixa (Modelo)'!$B25,fLançamentos[Mês],'Fluxo de Caixa (Modelo)'!N$7)</f>
        <v>0</v>
      </c>
      <c r="O25" s="32">
        <f t="shared" si="1"/>
        <v>0</v>
      </c>
    </row>
    <row r="26" spans="2:15" ht="24.6" customHeight="1" x14ac:dyDescent="0.25">
      <c r="B26" s="28" t="s">
        <v>52</v>
      </c>
      <c r="C26" s="31">
        <f>SUMIFS(fLançamentos[Valor],fLançamentos[Tipo], "Despesa",fLançamentos[Classificação],'Fluxo de Caixa (Modelo)'!$B26,fLançamentos[Mês],'Fluxo de Caixa (Modelo)'!C$7)</f>
        <v>0</v>
      </c>
      <c r="D26" s="31">
        <f>SUMIFS(fLançamentos[Valor],fLançamentos[Tipo], "Despesa",fLançamentos[Classificação],'Fluxo de Caixa (Modelo)'!$B26,fLançamentos[Mês],'Fluxo de Caixa (Modelo)'!D$7)</f>
        <v>0</v>
      </c>
      <c r="E26" s="31">
        <f>SUMIFS(fLançamentos[Valor],fLançamentos[Tipo], "Despesa",fLançamentos[Classificação],'Fluxo de Caixa (Modelo)'!$B26,fLançamentos[Mês],'Fluxo de Caixa (Modelo)'!E$7)</f>
        <v>0</v>
      </c>
      <c r="F26" s="31">
        <f>SUMIFS(fLançamentos[Valor],fLançamentos[Tipo], "Despesa",fLançamentos[Classificação],'Fluxo de Caixa (Modelo)'!$B26,fLançamentos[Mês],'Fluxo de Caixa (Modelo)'!F$7)</f>
        <v>0</v>
      </c>
      <c r="G26" s="31">
        <f>SUMIFS(fLançamentos[Valor],fLançamentos[Tipo], "Despesa",fLançamentos[Classificação],'Fluxo de Caixa (Modelo)'!$B26,fLançamentos[Mês],'Fluxo de Caixa (Modelo)'!G$7)</f>
        <v>0</v>
      </c>
      <c r="H26" s="31">
        <f>SUMIFS(fLançamentos[Valor],fLançamentos[Tipo], "Despesa",fLançamentos[Classificação],'Fluxo de Caixa (Modelo)'!$B26,fLançamentos[Mês],'Fluxo de Caixa (Modelo)'!H$7)</f>
        <v>0</v>
      </c>
      <c r="I26" s="31">
        <v>0</v>
      </c>
      <c r="J26" s="31">
        <f>SUMIFS(fLançamentos[Valor],fLançamentos[Tipo], "Despesa",fLançamentos[Classificação],'Fluxo de Caixa (Modelo)'!$B26,fLançamentos[Mês],'Fluxo de Caixa (Modelo)'!J$7)</f>
        <v>0</v>
      </c>
      <c r="K26" s="31">
        <f>SUMIFS(fLançamentos[Valor],fLançamentos[Tipo], "Despesa",fLançamentos[Classificação],'Fluxo de Caixa (Modelo)'!$B26,fLançamentos[Mês],'Fluxo de Caixa (Modelo)'!K$7)</f>
        <v>0</v>
      </c>
      <c r="L26" s="31">
        <f>SUMIFS(fLançamentos[Valor],fLançamentos[Tipo], "Despesa",fLançamentos[Classificação],'Fluxo de Caixa (Modelo)'!$B26,fLançamentos[Mês],'Fluxo de Caixa (Modelo)'!L$7)</f>
        <v>0</v>
      </c>
      <c r="M26" s="31">
        <f>SUMIFS(fLançamentos[Valor],fLançamentos[Tipo], "Despesa",fLançamentos[Classificação],'Fluxo de Caixa (Modelo)'!$B26,fLançamentos[Mês],'Fluxo de Caixa (Modelo)'!M$7)</f>
        <v>0</v>
      </c>
      <c r="N26" s="31">
        <f>SUMIFS(fLançamentos[Valor],fLançamentos[Tipo], "Despesa",fLançamentos[Classificação],'Fluxo de Caixa (Modelo)'!$B26,fLançamentos[Mês],'Fluxo de Caixa (Modelo)'!N$7)</f>
        <v>0</v>
      </c>
      <c r="O26" s="31">
        <f t="shared" si="1"/>
        <v>0</v>
      </c>
    </row>
    <row r="27" spans="2:15" ht="24.6" customHeight="1" x14ac:dyDescent="0.25">
      <c r="B27" s="29" t="s">
        <v>53</v>
      </c>
      <c r="C27" s="32">
        <f>SUMIFS(fLançamentos[Valor],fLançamentos[Tipo], "Despesa",fLançamentos[Classificação],'Fluxo de Caixa (Modelo)'!$B27,fLançamentos[Mês],'Fluxo de Caixa (Modelo)'!C$7)</f>
        <v>4290</v>
      </c>
      <c r="D27" s="32">
        <f>SUMIFS(fLançamentos[Valor],fLançamentos[Tipo], "Despesa",fLançamentos[Classificação],'Fluxo de Caixa (Modelo)'!$B27,fLançamentos[Mês],'Fluxo de Caixa (Modelo)'!D$7)</f>
        <v>3723.85</v>
      </c>
      <c r="E27" s="32">
        <f>SUMIFS(fLançamentos[Valor],fLançamentos[Tipo], "Despesa",fLançamentos[Classificação],'Fluxo de Caixa (Modelo)'!$B27,fLançamentos[Mês],'Fluxo de Caixa (Modelo)'!E$7)</f>
        <v>6005.68</v>
      </c>
      <c r="F27" s="32">
        <f>SUMIFS(fLançamentos[Valor],fLançamentos[Tipo], "Despesa",fLançamentos[Classificação],'Fluxo de Caixa (Modelo)'!$B27,fLançamentos[Mês],'Fluxo de Caixa (Modelo)'!F$7)</f>
        <v>5454.09</v>
      </c>
      <c r="G27" s="32">
        <f>SUMIFS(fLançamentos[Valor],fLançamentos[Tipo], "Despesa",fLançamentos[Classificação],'Fluxo de Caixa (Modelo)'!$B27,fLançamentos[Mês],'Fluxo de Caixa (Modelo)'!G$7)</f>
        <v>6239.53</v>
      </c>
      <c r="H27" s="32">
        <f>SUMIFS(fLançamentos[Valor],fLançamentos[Tipo], "Despesa",fLançamentos[Classificação],'Fluxo de Caixa (Modelo)'!$B27,fLançamentos[Mês],'Fluxo de Caixa (Modelo)'!H$7)</f>
        <v>6254.09</v>
      </c>
      <c r="I27" s="32">
        <v>0</v>
      </c>
      <c r="J27" s="32">
        <f>SUMIFS(fLançamentos[Valor],fLançamentos[Tipo], "Despesa",fLançamentos[Classificação],'Fluxo de Caixa (Modelo)'!$B27,fLançamentos[Mês],'Fluxo de Caixa (Modelo)'!J$7)</f>
        <v>5454.09</v>
      </c>
      <c r="K27" s="32">
        <f>SUMIFS(fLançamentos[Valor],fLançamentos[Tipo], "Despesa",fLançamentos[Classificação],'Fluxo de Caixa (Modelo)'!$B27,fLançamentos[Mês],'Fluxo de Caixa (Modelo)'!K$7)</f>
        <v>6254.09</v>
      </c>
      <c r="L27" s="32">
        <f>SUMIFS(fLançamentos[Valor],fLançamentos[Tipo], "Despesa",fLançamentos[Classificação],'Fluxo de Caixa (Modelo)'!$B27,fLançamentos[Mês],'Fluxo de Caixa (Modelo)'!L$7)</f>
        <v>0</v>
      </c>
      <c r="M27" s="32">
        <f>SUMIFS(fLançamentos[Valor],fLançamentos[Tipo], "Despesa",fLançamentos[Classificação],'Fluxo de Caixa (Modelo)'!$B27,fLançamentos[Mês],'Fluxo de Caixa (Modelo)'!M$7)</f>
        <v>0</v>
      </c>
      <c r="N27" s="32">
        <f>SUMIFS(fLançamentos[Valor],fLançamentos[Tipo], "Despesa",fLançamentos[Classificação],'Fluxo de Caixa (Modelo)'!$B27,fLançamentos[Mês],'Fluxo de Caixa (Modelo)'!N$7)</f>
        <v>0</v>
      </c>
      <c r="O27" s="32">
        <f t="shared" si="1"/>
        <v>43675.42</v>
      </c>
    </row>
    <row r="28" spans="2:15" ht="24.6" customHeight="1" x14ac:dyDescent="0.25">
      <c r="B28" s="28" t="s">
        <v>33</v>
      </c>
      <c r="C28" s="31">
        <f>SUMIFS(fLançamentos[Valor],fLançamentos[Tipo], "Despesa",fLançamentos[Classificação],'Fluxo de Caixa (Modelo)'!$B28,fLançamentos[Mês],'Fluxo de Caixa (Modelo)'!C$7)</f>
        <v>0</v>
      </c>
      <c r="D28" s="31">
        <f>SUMIFS(fLançamentos[Valor],fLançamentos[Tipo], "Despesa",fLançamentos[Classificação],'Fluxo de Caixa (Modelo)'!$B28,fLançamentos[Mês],'Fluxo de Caixa (Modelo)'!D$7)</f>
        <v>0</v>
      </c>
      <c r="E28" s="31">
        <f>SUMIFS(fLançamentos[Valor],fLançamentos[Tipo], "Despesa",fLançamentos[Classificação],'Fluxo de Caixa (Modelo)'!$B28,fLançamentos[Mês],'Fluxo de Caixa (Modelo)'!E$7)</f>
        <v>0</v>
      </c>
      <c r="F28" s="31">
        <f>SUMIFS(fLançamentos[Valor],fLançamentos[Tipo], "Despesa",fLançamentos[Classificação],'Fluxo de Caixa (Modelo)'!$B28,fLançamentos[Mês],'Fluxo de Caixa (Modelo)'!F$7)</f>
        <v>0</v>
      </c>
      <c r="G28" s="31">
        <f>SUMIFS(fLançamentos[Valor],fLançamentos[Tipo], "Despesa",fLançamentos[Classificação],'Fluxo de Caixa (Modelo)'!$B28,fLançamentos[Mês],'Fluxo de Caixa (Modelo)'!G$7)</f>
        <v>0</v>
      </c>
      <c r="H28" s="31">
        <v>0</v>
      </c>
      <c r="I28" s="31">
        <v>0</v>
      </c>
      <c r="J28" s="31">
        <f>SUMIFS(fLançamentos[Valor],fLançamentos[Tipo], "Despesa",fLançamentos[Classificação],'Fluxo de Caixa (Modelo)'!$B28,fLançamentos[Mês],'Fluxo de Caixa (Modelo)'!J$7)</f>
        <v>0</v>
      </c>
      <c r="K28" s="31">
        <f>SUMIFS(fLançamentos[Valor],fLançamentos[Tipo], "Despesa",fLançamentos[Classificação],'Fluxo de Caixa (Modelo)'!$B28,fLançamentos[Mês],'Fluxo de Caixa (Modelo)'!K$7)</f>
        <v>0</v>
      </c>
      <c r="L28" s="31">
        <f>SUMIFS(fLançamentos[Valor],fLançamentos[Tipo], "Despesa",fLançamentos[Classificação],'Fluxo de Caixa (Modelo)'!$B28,fLançamentos[Mês],'Fluxo de Caixa (Modelo)'!L$7)</f>
        <v>0</v>
      </c>
      <c r="M28" s="31">
        <f>SUMIFS(fLançamentos[Valor],fLançamentos[Tipo], "Despesa",fLançamentos[Classificação],'Fluxo de Caixa (Modelo)'!$B28,fLançamentos[Mês],'Fluxo de Caixa (Modelo)'!M$7)</f>
        <v>0</v>
      </c>
      <c r="N28" s="31">
        <f>SUMIFS(fLançamentos[Valor],fLançamentos[Tipo], "Despesa",fLançamentos[Classificação],'Fluxo de Caixa (Modelo)'!$B28,fLançamentos[Mês],'Fluxo de Caixa (Modelo)'!N$7)</f>
        <v>0</v>
      </c>
      <c r="O28" s="31">
        <f t="shared" si="1"/>
        <v>0</v>
      </c>
    </row>
    <row r="29" spans="2:15" ht="24.6" customHeight="1" x14ac:dyDescent="0.25">
      <c r="B29" s="29" t="s">
        <v>34</v>
      </c>
      <c r="C29" s="32">
        <f>SUMIFS(fLançamentos[Valor],fLançamentos[Tipo], "Despesa",fLançamentos[Classificação],'Fluxo de Caixa (Modelo)'!$B29,fLançamentos[Mês],'Fluxo de Caixa (Modelo)'!C$7)</f>
        <v>0</v>
      </c>
      <c r="D29" s="32">
        <f>SUMIFS(fLançamentos[Valor],fLançamentos[Tipo], "Despesa",fLançamentos[Classificação],'Fluxo de Caixa (Modelo)'!$B29,fLançamentos[Mês],'Fluxo de Caixa (Modelo)'!D$7)</f>
        <v>0</v>
      </c>
      <c r="E29" s="32">
        <f>SUMIFS(fLançamentos[Valor],fLançamentos[Tipo], "Despesa",fLançamentos[Classificação],'Fluxo de Caixa (Modelo)'!$B29,fLançamentos[Mês],'Fluxo de Caixa (Modelo)'!E$7)</f>
        <v>0</v>
      </c>
      <c r="F29" s="32">
        <f>SUMIFS(fLançamentos[Valor],fLançamentos[Tipo], "Despesa",fLançamentos[Classificação],'Fluxo de Caixa (Modelo)'!$B29,fLançamentos[Mês],'Fluxo de Caixa (Modelo)'!F$7)</f>
        <v>0</v>
      </c>
      <c r="G29" s="32">
        <f>SUMIFS(fLançamentos[Valor],fLançamentos[Tipo], "Despesa",fLançamentos[Classificação],'Fluxo de Caixa (Modelo)'!$B29,fLançamentos[Mês],'Fluxo de Caixa (Modelo)'!G$7)</f>
        <v>0</v>
      </c>
      <c r="H29" s="32">
        <v>0</v>
      </c>
      <c r="I29" s="32">
        <v>0</v>
      </c>
      <c r="J29" s="32">
        <f>SUMIFS(fLançamentos[Valor],fLançamentos[Tipo], "Despesa",fLançamentos[Classificação],'Fluxo de Caixa (Modelo)'!$B29,fLançamentos[Mês],'Fluxo de Caixa (Modelo)'!J$7)</f>
        <v>0</v>
      </c>
      <c r="K29" s="32">
        <f>SUMIFS(fLançamentos[Valor],fLançamentos[Tipo], "Despesa",fLançamentos[Classificação],'Fluxo de Caixa (Modelo)'!$B29,fLançamentos[Mês],'Fluxo de Caixa (Modelo)'!K$7)</f>
        <v>0</v>
      </c>
      <c r="L29" s="32">
        <f>SUMIFS(fLançamentos[Valor],fLançamentos[Tipo], "Despesa",fLançamentos[Classificação],'Fluxo de Caixa (Modelo)'!$B29,fLançamentos[Mês],'Fluxo de Caixa (Modelo)'!L$7)</f>
        <v>0</v>
      </c>
      <c r="M29" s="32">
        <f>SUMIFS(fLançamentos[Valor],fLançamentos[Tipo], "Despesa",fLançamentos[Classificação],'Fluxo de Caixa (Modelo)'!$B29,fLançamentos[Mês],'Fluxo de Caixa (Modelo)'!M$7)</f>
        <v>0</v>
      </c>
      <c r="N29" s="32">
        <f>SUMIFS(fLançamentos[Valor],fLançamentos[Tipo], "Despesa",fLançamentos[Classificação],'Fluxo de Caixa (Modelo)'!$B29,fLançamentos[Mês],'Fluxo de Caixa (Modelo)'!N$7)</f>
        <v>0</v>
      </c>
      <c r="O29" s="32">
        <f t="shared" si="1"/>
        <v>0</v>
      </c>
    </row>
    <row r="30" spans="2:15" ht="24.6" customHeight="1" x14ac:dyDescent="0.25">
      <c r="B30" s="28" t="s">
        <v>35</v>
      </c>
      <c r="C30" s="31">
        <f>SUMIFS(fLançamentos[Valor],fLançamentos[Tipo], "Despesa",fLançamentos[Classificação],'Fluxo de Caixa (Modelo)'!$B30,fLançamentos[Mês],'Fluxo de Caixa (Modelo)'!C$7)</f>
        <v>0</v>
      </c>
      <c r="D30" s="31">
        <f>SUMIFS(fLançamentos[Valor],fLançamentos[Tipo], "Despesa",fLançamentos[Classificação],'Fluxo de Caixa (Modelo)'!$B30,fLançamentos[Mês],'Fluxo de Caixa (Modelo)'!D$7)</f>
        <v>755.86</v>
      </c>
      <c r="E30" s="31">
        <f>SUMIFS(fLançamentos[Valor],fLançamentos[Tipo], "Despesa",fLançamentos[Classificação],'Fluxo de Caixa (Modelo)'!$B30,fLançamentos[Mês],'Fluxo de Caixa (Modelo)'!E$7)</f>
        <v>1091.74</v>
      </c>
      <c r="F30" s="31">
        <f>SUMIFS(fLançamentos[Valor],fLançamentos[Tipo], "Despesa",fLançamentos[Classificação],'Fluxo de Caixa (Modelo)'!$B30,fLançamentos[Mês],'Fluxo de Caixa (Modelo)'!F$7)</f>
        <v>1440.65</v>
      </c>
      <c r="G30" s="31">
        <f>SUMIFS(fLançamentos[Valor],fLançamentos[Tipo], "Despesa",fLançamentos[Classificação],'Fluxo de Caixa (Modelo)'!$B30,fLançamentos[Mês],'Fluxo de Caixa (Modelo)'!G$7)</f>
        <v>1907.92</v>
      </c>
      <c r="H30" s="31">
        <v>0</v>
      </c>
      <c r="I30" s="31">
        <v>0</v>
      </c>
      <c r="J30" s="31">
        <f>SUMIFS(fLançamentos[Valor],fLançamentos[Tipo], "Despesa",fLançamentos[Classificação],'Fluxo de Caixa (Modelo)'!$B30,fLançamentos[Mês],'Fluxo de Caixa (Modelo)'!J$7)</f>
        <v>694.94</v>
      </c>
      <c r="K30" s="31">
        <f>SUMIFS(fLançamentos[Valor],fLançamentos[Tipo], "Despesa",fLançamentos[Classificação],'Fluxo de Caixa (Modelo)'!$B30,fLançamentos[Mês],'Fluxo de Caixa (Modelo)'!K$7)</f>
        <v>0</v>
      </c>
      <c r="L30" s="31">
        <f>SUMIFS(fLançamentos[Valor],fLançamentos[Tipo], "Despesa",fLançamentos[Classificação],'Fluxo de Caixa (Modelo)'!$B30,fLançamentos[Mês],'Fluxo de Caixa (Modelo)'!L$7)</f>
        <v>0</v>
      </c>
      <c r="M30" s="31">
        <f>SUMIFS(fLançamentos[Valor],fLançamentos[Tipo], "Despesa",fLançamentos[Classificação],'Fluxo de Caixa (Modelo)'!$B30,fLançamentos[Mês],'Fluxo de Caixa (Modelo)'!M$7)</f>
        <v>0</v>
      </c>
      <c r="N30" s="31">
        <f>SUMIFS(fLançamentos[Valor],fLançamentos[Tipo], "Despesa",fLançamentos[Classificação],'Fluxo de Caixa (Modelo)'!$B30,fLançamentos[Mês],'Fluxo de Caixa (Modelo)'!N$7)</f>
        <v>0</v>
      </c>
      <c r="O30" s="31">
        <f t="shared" si="1"/>
        <v>5891.1100000000006</v>
      </c>
    </row>
    <row r="31" spans="2:15" ht="24.6" customHeight="1" x14ac:dyDescent="0.25">
      <c r="B31" s="29" t="s">
        <v>36</v>
      </c>
      <c r="C31" s="32">
        <f>SUMIFS(fLançamentos[Valor],fLançamentos[Tipo], "Despesa",fLançamentos[Classificação],'Fluxo de Caixa (Modelo)'!$B31,fLançamentos[Mês],'Fluxo de Caixa (Modelo)'!C$7)</f>
        <v>0</v>
      </c>
      <c r="D31" s="32">
        <f>SUMIFS(fLançamentos[Valor],fLançamentos[Tipo], "Despesa",fLançamentos[Classificação],'Fluxo de Caixa (Modelo)'!$B31,fLançamentos[Mês],'Fluxo de Caixa (Modelo)'!D$7)</f>
        <v>1725</v>
      </c>
      <c r="E31" s="32">
        <f>SUMIFS(fLançamentos[Valor],fLançamentos[Tipo], "Despesa",fLançamentos[Classificação],'Fluxo de Caixa (Modelo)'!$B31,fLançamentos[Mês],'Fluxo de Caixa (Modelo)'!E$7)</f>
        <v>625.76</v>
      </c>
      <c r="F31" s="32">
        <f>SUMIFS(fLançamentos[Valor],fLançamentos[Tipo], "Despesa",fLançamentos[Classificação],'Fluxo de Caixa (Modelo)'!$B31,fLançamentos[Mês],'Fluxo de Caixa (Modelo)'!F$7)</f>
        <v>1600.9</v>
      </c>
      <c r="G31" s="32">
        <f>SUMIFS(fLançamentos[Valor],fLançamentos[Tipo], "Despesa",fLançamentos[Classificação],'Fluxo de Caixa (Modelo)'!$B31,fLançamentos[Mês],'Fluxo de Caixa (Modelo)'!G$7)</f>
        <v>160</v>
      </c>
      <c r="H31" s="32">
        <v>0</v>
      </c>
      <c r="I31" s="32">
        <v>0</v>
      </c>
      <c r="J31" s="32">
        <f>SUMIFS(fLançamentos[Valor],fLançamentos[Tipo], "Despesa",fLançamentos[Classificação],'Fluxo de Caixa (Modelo)'!$B31,fLançamentos[Mês],'Fluxo de Caixa (Modelo)'!J$7)</f>
        <v>0</v>
      </c>
      <c r="K31" s="32">
        <f>SUMIFS(fLançamentos[Valor],fLançamentos[Tipo], "Despesa",fLançamentos[Classificação],'Fluxo de Caixa (Modelo)'!$B31,fLançamentos[Mês],'Fluxo de Caixa (Modelo)'!K$7)</f>
        <v>2075.25</v>
      </c>
      <c r="L31" s="32">
        <f>SUMIFS(fLançamentos[Valor],fLançamentos[Tipo], "Despesa",fLançamentos[Classificação],'Fluxo de Caixa (Modelo)'!$B31,fLançamentos[Mês],'Fluxo de Caixa (Modelo)'!L$7)</f>
        <v>0</v>
      </c>
      <c r="M31" s="32">
        <f>SUMIFS(fLançamentos[Valor],fLançamentos[Tipo], "Despesa",fLançamentos[Classificação],'Fluxo de Caixa (Modelo)'!$B31,fLançamentos[Mês],'Fluxo de Caixa (Modelo)'!M$7)</f>
        <v>0</v>
      </c>
      <c r="N31" s="32">
        <f>SUMIFS(fLançamentos[Valor],fLançamentos[Tipo], "Despesa",fLançamentos[Classificação],'Fluxo de Caixa (Modelo)'!$B31,fLançamentos[Mês],'Fluxo de Caixa (Modelo)'!N$7)</f>
        <v>0</v>
      </c>
      <c r="O31" s="32">
        <f t="shared" si="1"/>
        <v>6186.91</v>
      </c>
    </row>
    <row r="32" spans="2:15" ht="24.6" customHeight="1" x14ac:dyDescent="0.25">
      <c r="B32" s="28" t="s">
        <v>37</v>
      </c>
      <c r="C32" s="31">
        <f>SUMIFS(fLançamentos[Valor],fLançamentos[Tipo], "Despesa",fLançamentos[Classificação],'Fluxo de Caixa (Modelo)'!$B32,fLançamentos[Mês],'Fluxo de Caixa (Modelo)'!C$7)</f>
        <v>0</v>
      </c>
      <c r="D32" s="31">
        <f>SUMIFS(fLançamentos[Valor],fLançamentos[Tipo], "Despesa",fLançamentos[Classificação],'Fluxo de Caixa (Modelo)'!$B32,fLançamentos[Mês],'Fluxo de Caixa (Modelo)'!D$7)</f>
        <v>0</v>
      </c>
      <c r="E32" s="31">
        <f>SUMIFS(fLançamentos[Valor],fLançamentos[Tipo], "Despesa",fLançamentos[Classificação],'Fluxo de Caixa (Modelo)'!$B32,fLançamentos[Mês],'Fluxo de Caixa (Modelo)'!E$7)</f>
        <v>0</v>
      </c>
      <c r="F32" s="31">
        <f>SUMIFS(fLançamentos[Valor],fLançamentos[Tipo], "Despesa",fLançamentos[Classificação],'Fluxo de Caixa (Modelo)'!$B32,fLançamentos[Mês],'Fluxo de Caixa (Modelo)'!F$7)</f>
        <v>0</v>
      </c>
      <c r="G32" s="31">
        <f>SUMIFS(fLançamentos[Valor],fLançamentos[Tipo], "Despesa",fLançamentos[Classificação],'Fluxo de Caixa (Modelo)'!$B32,fLançamentos[Mês],'Fluxo de Caixa (Modelo)'!G$7)</f>
        <v>0</v>
      </c>
      <c r="H32" s="31">
        <v>0</v>
      </c>
      <c r="I32" s="31">
        <v>0</v>
      </c>
      <c r="J32" s="31">
        <f>SUMIFS(fLançamentos[Valor],fLançamentos[Tipo], "Despesa",fLançamentos[Classificação],'Fluxo de Caixa (Modelo)'!$B32,fLançamentos[Mês],'Fluxo de Caixa (Modelo)'!J$7)</f>
        <v>0</v>
      </c>
      <c r="K32" s="31">
        <f>SUMIFS(fLançamentos[Valor],fLançamentos[Tipo], "Despesa",fLançamentos[Classificação],'Fluxo de Caixa (Modelo)'!$B32,fLançamentos[Mês],'Fluxo de Caixa (Modelo)'!K$7)</f>
        <v>0</v>
      </c>
      <c r="L32" s="31">
        <f>SUMIFS(fLançamentos[Valor],fLançamentos[Tipo], "Despesa",fLançamentos[Classificação],'Fluxo de Caixa (Modelo)'!$B32,fLançamentos[Mês],'Fluxo de Caixa (Modelo)'!L$7)</f>
        <v>0</v>
      </c>
      <c r="M32" s="31">
        <f>SUMIFS(fLançamentos[Valor],fLançamentos[Tipo], "Despesa",fLançamentos[Classificação],'Fluxo de Caixa (Modelo)'!$B32,fLançamentos[Mês],'Fluxo de Caixa (Modelo)'!M$7)</f>
        <v>0</v>
      </c>
      <c r="N32" s="31">
        <f>SUMIFS(fLançamentos[Valor],fLançamentos[Tipo], "Despesa",fLançamentos[Classificação],'Fluxo de Caixa (Modelo)'!$B32,fLançamentos[Mês],'Fluxo de Caixa (Modelo)'!N$7)</f>
        <v>0</v>
      </c>
      <c r="O32" s="31">
        <f t="shared" si="1"/>
        <v>0</v>
      </c>
    </row>
    <row r="33" spans="2:15" ht="24.6" customHeight="1" x14ac:dyDescent="0.25">
      <c r="B33" s="29" t="s">
        <v>38</v>
      </c>
      <c r="C33" s="32">
        <f>SUMIFS(fLançamentos[Valor],fLançamentos[Tipo], "Despesa",fLançamentos[Classificação],'Fluxo de Caixa (Modelo)'!$B33,fLançamentos[Mês],'Fluxo de Caixa (Modelo)'!C$7)</f>
        <v>200</v>
      </c>
      <c r="D33" s="32">
        <f>SUMIFS(fLançamentos[Valor],fLançamentos[Tipo], "Despesa",fLançamentos[Classificação],'Fluxo de Caixa (Modelo)'!$B33,fLançamentos[Mês],'Fluxo de Caixa (Modelo)'!D$7)</f>
        <v>2562.6800000000003</v>
      </c>
      <c r="E33" s="32">
        <f>SUMIFS(fLançamentos[Valor],fLançamentos[Tipo], "Despesa",fLançamentos[Classificação],'Fluxo de Caixa (Modelo)'!$B33,fLançamentos[Mês],'Fluxo de Caixa (Modelo)'!E$7)</f>
        <v>3583.63</v>
      </c>
      <c r="F33" s="32">
        <f>SUMIFS(fLançamentos[Valor],fLançamentos[Tipo], "Despesa",fLançamentos[Classificação],'Fluxo de Caixa (Modelo)'!$B33,fLançamentos[Mês],'Fluxo de Caixa (Modelo)'!F$7)</f>
        <v>4575.88</v>
      </c>
      <c r="G33" s="32">
        <f>SUMIFS(fLançamentos[Valor],fLançamentos[Tipo], "Despesa",fLançamentos[Classificação],'Fluxo de Caixa (Modelo)'!$B33,fLançamentos[Mês],'Fluxo de Caixa (Modelo)'!G$7)</f>
        <v>1988.5300000000002</v>
      </c>
      <c r="H33" s="32">
        <f>SUMIFS(fLançamentos[Valor],fLançamentos[Tipo], "Despesa",fLançamentos[Classificação],'Fluxo de Caixa (Modelo)'!$B33,fLançamentos[Mês],'Fluxo de Caixa (Modelo)'!H$7)</f>
        <v>1908.5300000000002</v>
      </c>
      <c r="I33" s="32">
        <v>0</v>
      </c>
      <c r="J33" s="32">
        <f>SUMIFS(fLançamentos[Valor],fLançamentos[Tipo], "Despesa",fLançamentos[Classificação],'Fluxo de Caixa (Modelo)'!$B33,fLançamentos[Mês],'Fluxo de Caixa (Modelo)'!J$7)</f>
        <v>2666.1400000000003</v>
      </c>
      <c r="K33" s="32">
        <f>SUMIFS(fLançamentos[Valor],fLançamentos[Tipo], "Despesa",fLançamentos[Classificação],'Fluxo de Caixa (Modelo)'!$B33,fLançamentos[Mês],'Fluxo de Caixa (Modelo)'!K$7)</f>
        <v>2163.4</v>
      </c>
      <c r="L33" s="32">
        <f>SUMIFS(fLançamentos[Valor],fLançamentos[Tipo], "Despesa",fLançamentos[Classificação],'Fluxo de Caixa (Modelo)'!$B33,fLançamentos[Mês],'Fluxo de Caixa (Modelo)'!L$7)</f>
        <v>0</v>
      </c>
      <c r="M33" s="32">
        <f>SUMIFS(fLançamentos[Valor],fLançamentos[Tipo], "Despesa",fLançamentos[Classificação],'Fluxo de Caixa (Modelo)'!$B33,fLançamentos[Mês],'Fluxo de Caixa (Modelo)'!M$7)</f>
        <v>0</v>
      </c>
      <c r="N33" s="32">
        <f>SUMIFS(fLançamentos[Valor],fLançamentos[Tipo], "Despesa",fLançamentos[Classificação],'Fluxo de Caixa (Modelo)'!$B33,fLançamentos[Mês],'Fluxo de Caixa (Modelo)'!N$7)</f>
        <v>0</v>
      </c>
      <c r="O33" s="32">
        <f t="shared" si="1"/>
        <v>19648.790000000005</v>
      </c>
    </row>
    <row r="34" spans="2:15" ht="24.6" customHeight="1" x14ac:dyDescent="0.25">
      <c r="B34" s="28" t="s">
        <v>39</v>
      </c>
      <c r="C34" s="31">
        <f>SUMIFS(fLançamentos[Valor],fLançamentos[Tipo], "Despesa",fLançamentos[Classificação],'Fluxo de Caixa (Modelo)'!$B34,fLançamentos[Mês],'Fluxo de Caixa (Modelo)'!C$7)</f>
        <v>0</v>
      </c>
      <c r="D34" s="31">
        <f>SUMIFS(fLançamentos[Valor],fLançamentos[Tipo], "Despesa",fLançamentos[Classificação],'Fluxo de Caixa (Modelo)'!$B34,fLançamentos[Mês],'Fluxo de Caixa (Modelo)'!D$7)</f>
        <v>3355.25</v>
      </c>
      <c r="E34" s="31">
        <f>SUMIFS(fLançamentos[Valor],fLançamentos[Tipo], "Despesa",fLançamentos[Classificação],'Fluxo de Caixa (Modelo)'!$B34,fLançamentos[Mês],'Fluxo de Caixa (Modelo)'!E$7)</f>
        <v>3376.66</v>
      </c>
      <c r="F34" s="31">
        <f>SUMIFS(fLançamentos[Valor],fLançamentos[Tipo], "Despesa",fLançamentos[Classificação],'Fluxo de Caixa (Modelo)'!$B34,fLançamentos[Mês],'Fluxo de Caixa (Modelo)'!F$7)</f>
        <v>3376.66</v>
      </c>
      <c r="G34" s="31">
        <f>SUMIFS(fLançamentos[Valor],fLançamentos[Tipo], "Despesa",fLançamentos[Classificação],'Fluxo de Caixa (Modelo)'!$B34,fLançamentos[Mês],'Fluxo de Caixa (Modelo)'!G$7)</f>
        <v>3376.66</v>
      </c>
      <c r="H34" s="31">
        <f>SUMIFS(fLançamentos[Valor],fLançamentos[Tipo], "Despesa",fLançamentos[Classificação],'Fluxo de Caixa (Modelo)'!$B34,fLançamentos[Mês],'Fluxo de Caixa (Modelo)'!H$7)</f>
        <v>3385.66</v>
      </c>
      <c r="I34" s="31">
        <v>0</v>
      </c>
      <c r="J34" s="31">
        <f>SUMIFS(fLançamentos[Valor],fLançamentos[Tipo], "Despesa",fLançamentos[Classificação],'Fluxo de Caixa (Modelo)'!$B34,fLançamentos[Mês],'Fluxo de Caixa (Modelo)'!J$7)</f>
        <v>3385.66</v>
      </c>
      <c r="K34" s="31">
        <f>SUMIFS(fLançamentos[Valor],fLançamentos[Tipo], "Despesa",fLançamentos[Classificação],'Fluxo de Caixa (Modelo)'!$B34,fLançamentos[Mês],'Fluxo de Caixa (Modelo)'!K$7)</f>
        <v>0</v>
      </c>
      <c r="L34" s="31">
        <f>SUMIFS(fLançamentos[Valor],fLançamentos[Tipo], "Despesa",fLançamentos[Classificação],'Fluxo de Caixa (Modelo)'!$B34,fLançamentos[Mês],'Fluxo de Caixa (Modelo)'!L$7)</f>
        <v>0</v>
      </c>
      <c r="M34" s="31">
        <f>SUMIFS(fLançamentos[Valor],fLançamentos[Tipo], "Despesa",fLançamentos[Classificação],'Fluxo de Caixa (Modelo)'!$B34,fLançamentos[Mês],'Fluxo de Caixa (Modelo)'!M$7)</f>
        <v>0</v>
      </c>
      <c r="N34" s="31">
        <f>SUMIFS(fLançamentos[Valor],fLançamentos[Tipo], "Despesa",fLançamentos[Classificação],'Fluxo de Caixa (Modelo)'!$B34,fLançamentos[Mês],'Fluxo de Caixa (Modelo)'!N$7)</f>
        <v>0</v>
      </c>
      <c r="O34" s="31">
        <f t="shared" si="1"/>
        <v>20256.55</v>
      </c>
    </row>
    <row r="35" spans="2:15" ht="24.6" customHeight="1" x14ac:dyDescent="0.25">
      <c r="B35" s="29" t="s">
        <v>40</v>
      </c>
      <c r="C35" s="32">
        <f>SUMIFS(fLançamentos[Valor],fLançamentos[Tipo], "Despesa",fLançamentos[Classificação],'Fluxo de Caixa (Modelo)'!$B35,fLançamentos[Mês],'Fluxo de Caixa (Modelo)'!C$7)</f>
        <v>0</v>
      </c>
      <c r="D35" s="32">
        <f>SUMIFS(fLançamentos[Valor],fLançamentos[Tipo], "Despesa",fLançamentos[Classificação],'Fluxo de Caixa (Modelo)'!$B35,fLançamentos[Mês],'Fluxo de Caixa (Modelo)'!D$7)</f>
        <v>0</v>
      </c>
      <c r="E35" s="32">
        <f>SUMIFS(fLançamentos[Valor],fLançamentos[Tipo], "Despesa",fLançamentos[Classificação],'Fluxo de Caixa (Modelo)'!$B35,fLançamentos[Mês],'Fluxo de Caixa (Modelo)'!E$7)</f>
        <v>0</v>
      </c>
      <c r="F35" s="32">
        <f>SUMIFS(fLançamentos[Valor],fLançamentos[Tipo], "Despesa",fLançamentos[Classificação],'Fluxo de Caixa (Modelo)'!$B35,fLançamentos[Mês],'Fluxo de Caixa (Modelo)'!F$7)</f>
        <v>0</v>
      </c>
      <c r="G35" s="32">
        <f>SUMIFS(fLançamentos[Valor],fLançamentos[Tipo], "Despesa",fLançamentos[Classificação],'Fluxo de Caixa (Modelo)'!$B35,fLançamentos[Mês],'Fluxo de Caixa (Modelo)'!G$7)</f>
        <v>0</v>
      </c>
      <c r="H35" s="32">
        <f>SUMIFS(fLançamentos[Valor],fLançamentos[Tipo], "Despesa",fLançamentos[Classificação],'Fluxo de Caixa (Modelo)'!$B35,fLançamentos[Mês],'Fluxo de Caixa (Modelo)'!H$7)</f>
        <v>0</v>
      </c>
      <c r="I35" s="32">
        <f>SUMIFS(fLançamentos[Valor],fLançamentos[Tipo], "Despesa",fLançamentos[Classificação],'Fluxo de Caixa (Modelo)'!$B35,fLançamentos[Mês],'Fluxo de Caixa (Modelo)'!I$7)</f>
        <v>0</v>
      </c>
      <c r="J35" s="32">
        <f>SUMIFS(fLançamentos[Valor],fLançamentos[Tipo], "Despesa",fLançamentos[Classificação],'Fluxo de Caixa (Modelo)'!$B35,fLançamentos[Mês],'Fluxo de Caixa (Modelo)'!J$7)</f>
        <v>0</v>
      </c>
      <c r="K35" s="32">
        <f>SUMIFS(fLançamentos[Valor],fLançamentos[Tipo], "Despesa",fLançamentos[Classificação],'Fluxo de Caixa (Modelo)'!$B35,fLançamentos[Mês],'Fluxo de Caixa (Modelo)'!K$7)</f>
        <v>0</v>
      </c>
      <c r="L35" s="32">
        <f>SUMIFS(fLançamentos[Valor],fLançamentos[Tipo], "Despesa",fLançamentos[Classificação],'Fluxo de Caixa (Modelo)'!$B35,fLançamentos[Mês],'Fluxo de Caixa (Modelo)'!L$7)</f>
        <v>0</v>
      </c>
      <c r="M35" s="32">
        <f>SUMIFS(fLançamentos[Valor],fLançamentos[Tipo], "Despesa",fLançamentos[Classificação],'Fluxo de Caixa (Modelo)'!$B35,fLançamentos[Mês],'Fluxo de Caixa (Modelo)'!M$7)</f>
        <v>0</v>
      </c>
      <c r="N35" s="32">
        <f>SUMIFS(fLançamentos[Valor],fLançamentos[Tipo], "Despesa",fLançamentos[Classificação],'Fluxo de Caixa (Modelo)'!$B35,fLançamentos[Mês],'Fluxo de Caixa (Modelo)'!N$7)</f>
        <v>0</v>
      </c>
      <c r="O35" s="32">
        <f t="shared" si="1"/>
        <v>0</v>
      </c>
    </row>
    <row r="36" spans="2:15" ht="24.6" customHeight="1" x14ac:dyDescent="0.25">
      <c r="B36" s="28" t="s">
        <v>24</v>
      </c>
      <c r="C36" s="31">
        <f>SUMIFS(fLançamentos[Valor],fLançamentos[Tipo], "Despesa",fLançamentos[Classificação],'Fluxo de Caixa (Modelo)'!$B36,fLançamentos[Mês],'Fluxo de Caixa (Modelo)'!C$7)</f>
        <v>275.39999999999998</v>
      </c>
      <c r="D36" s="31">
        <f>SUMIFS(fLançamentos[Valor],fLançamentos[Tipo], "Despesa",fLançamentos[Classificação],'Fluxo de Caixa (Modelo)'!$B36,fLançamentos[Mês],'Fluxo de Caixa (Modelo)'!D$7)</f>
        <v>1660.66</v>
      </c>
      <c r="E36" s="31">
        <f>SUMIFS(fLançamentos[Valor],fLançamentos[Tipo], "Despesa",fLançamentos[Classificação],'Fluxo de Caixa (Modelo)'!$B36,fLançamentos[Mês],'Fluxo de Caixa (Modelo)'!E$7)</f>
        <v>1910.8300000000002</v>
      </c>
      <c r="F36" s="31">
        <f>SUMIFS(fLançamentos[Valor],fLançamentos[Tipo], "Despesa",fLançamentos[Classificação],'Fluxo de Caixa (Modelo)'!$B36,fLançamentos[Mês],'Fluxo de Caixa (Modelo)'!F$7)</f>
        <v>1556.1</v>
      </c>
      <c r="G36" s="31">
        <f>SUMIFS(fLançamentos[Valor],fLançamentos[Tipo], "Despesa",fLançamentos[Classificação],'Fluxo de Caixa (Modelo)'!$B36,fLançamentos[Mês],'Fluxo de Caixa (Modelo)'!G$7)</f>
        <v>2703.6099999999997</v>
      </c>
      <c r="H36" s="31">
        <f>SUMIFS(fLançamentos[Valor],fLançamentos[Tipo], "Despesa",fLançamentos[Classificação],'Fluxo de Caixa (Modelo)'!$B36,fLançamentos[Mês],'Fluxo de Caixa (Modelo)'!H$7)</f>
        <v>763.21999999999991</v>
      </c>
      <c r="I36" s="31">
        <v>0</v>
      </c>
      <c r="J36" s="31">
        <f>SUMIFS(fLançamentos[Valor],fLançamentos[Tipo], "Despesa",fLançamentos[Classificação],'Fluxo de Caixa (Modelo)'!$B36,fLançamentos[Mês],'Fluxo de Caixa (Modelo)'!J$7)</f>
        <v>1345.08</v>
      </c>
      <c r="K36" s="31">
        <f>SUMIFS(fLançamentos[Valor],fLançamentos[Tipo], "Despesa",fLançamentos[Classificação],'Fluxo de Caixa (Modelo)'!$B36,fLançamentos[Mês],'Fluxo de Caixa (Modelo)'!K$7)</f>
        <v>639.81999999999994</v>
      </c>
      <c r="L36" s="31">
        <f>SUMIFS(fLançamentos[Valor],fLançamentos[Tipo], "Despesa",fLançamentos[Classificação],'Fluxo de Caixa (Modelo)'!$B36,fLançamentos[Mês],'Fluxo de Caixa (Modelo)'!L$7)</f>
        <v>0</v>
      </c>
      <c r="M36" s="31">
        <f>SUMIFS(fLançamentos[Valor],fLançamentos[Tipo], "Despesa",fLançamentos[Classificação],'Fluxo de Caixa (Modelo)'!$B36,fLançamentos[Mês],'Fluxo de Caixa (Modelo)'!M$7)</f>
        <v>0</v>
      </c>
      <c r="N36" s="31">
        <f>SUMIFS(fLançamentos[Valor],fLançamentos[Tipo], "Despesa",fLançamentos[Classificação],'Fluxo de Caixa (Modelo)'!$B36,fLançamentos[Mês],'Fluxo de Caixa (Modelo)'!N$7)</f>
        <v>0</v>
      </c>
      <c r="O36" s="31">
        <f t="shared" si="1"/>
        <v>10854.72</v>
      </c>
    </row>
    <row r="37" spans="2:15" ht="24.6" customHeight="1" x14ac:dyDescent="0.25">
      <c r="B37" s="29" t="s">
        <v>41</v>
      </c>
      <c r="C37" s="32">
        <f>SUMIFS(fLançamentos[Valor],fLançamentos[Tipo], "Despesa",fLançamentos[Classificação],'Fluxo de Caixa (Modelo)'!$B37,fLançamentos[Mês],'Fluxo de Caixa (Modelo)'!C$7)</f>
        <v>495.37</v>
      </c>
      <c r="D37" s="32">
        <f>SUMIFS(fLançamentos[Valor],fLançamentos[Tipo], "Despesa",fLançamentos[Classificação],'Fluxo de Caixa (Modelo)'!$B37,fLançamentos[Mês],'Fluxo de Caixa (Modelo)'!D$7)</f>
        <v>903.23</v>
      </c>
      <c r="E37" s="32">
        <f>SUMIFS(fLançamentos[Valor],fLançamentos[Tipo], "Despesa",fLançamentos[Classificação],'Fluxo de Caixa (Modelo)'!$B37,fLançamentos[Mês],'Fluxo de Caixa (Modelo)'!E$7)</f>
        <v>1766.3600000000001</v>
      </c>
      <c r="F37" s="32">
        <f>SUMIFS(fLançamentos[Valor],fLançamentos[Tipo], "Despesa",fLançamentos[Classificação],'Fluxo de Caixa (Modelo)'!$B37,fLançamentos[Mês],'Fluxo de Caixa (Modelo)'!F$7)</f>
        <v>1283.33</v>
      </c>
      <c r="G37" s="32">
        <f>SUMIFS(fLançamentos[Valor],fLançamentos[Tipo], "Despesa",fLançamentos[Classificação],'Fluxo de Caixa (Modelo)'!$B37,fLançamentos[Mês],'Fluxo de Caixa (Modelo)'!G$7)</f>
        <v>391.04</v>
      </c>
      <c r="H37" s="32">
        <f>SUMIFS(fLançamentos[Valor],fLançamentos[Tipo], "Despesa",fLançamentos[Classificação],'Fluxo de Caixa (Modelo)'!$B37,fLançamentos[Mês],'Fluxo de Caixa (Modelo)'!H$7)</f>
        <v>0</v>
      </c>
      <c r="I37" s="32">
        <f>SUMIFS(fLançamentos[Valor],fLançamentos[Tipo], "Despesa",fLançamentos[Classificação],'Fluxo de Caixa (Modelo)'!$B37,fLançamentos[Mês],'Fluxo de Caixa (Modelo)'!I$7)</f>
        <v>0</v>
      </c>
      <c r="J37" s="32">
        <f>SUMIFS(fLançamentos[Valor],fLançamentos[Tipo], "Despesa",fLançamentos[Classificação],'Fluxo de Caixa (Modelo)'!$B37,fLançamentos[Mês],'Fluxo de Caixa (Modelo)'!J$7)</f>
        <v>0</v>
      </c>
      <c r="K37" s="32">
        <f>SUMIFS(fLançamentos[Valor],fLançamentos[Tipo], "Despesa",fLançamentos[Classificação],'Fluxo de Caixa (Modelo)'!$B37,fLançamentos[Mês],'Fluxo de Caixa (Modelo)'!K$7)</f>
        <v>0</v>
      </c>
      <c r="L37" s="32">
        <f>SUMIFS(fLançamentos[Valor],fLançamentos[Tipo], "Despesa",fLançamentos[Classificação],'Fluxo de Caixa (Modelo)'!$B37,fLançamentos[Mês],'Fluxo de Caixa (Modelo)'!L$7)</f>
        <v>0</v>
      </c>
      <c r="M37" s="32">
        <f>SUMIFS(fLançamentos[Valor],fLançamentos[Tipo], "Despesa",fLançamentos[Classificação],'Fluxo de Caixa (Modelo)'!$B37,fLançamentos[Mês],'Fluxo de Caixa (Modelo)'!M$7)</f>
        <v>0</v>
      </c>
      <c r="N37" s="32">
        <f>SUMIFS(fLançamentos[Valor],fLançamentos[Tipo], "Despesa",fLançamentos[Classificação],'Fluxo de Caixa (Modelo)'!$B37,fLançamentos[Mês],'Fluxo de Caixa (Modelo)'!N$7)</f>
        <v>0</v>
      </c>
      <c r="O37" s="32">
        <f t="shared" si="1"/>
        <v>4839.33</v>
      </c>
    </row>
    <row r="38" spans="2:15" ht="24.6" customHeight="1" x14ac:dyDescent="0.25">
      <c r="B38" s="28" t="s">
        <v>42</v>
      </c>
      <c r="C38" s="31">
        <f>SUMIFS(fLançamentos[Valor],fLançamentos[Tipo], "Despesa",fLançamentos[Classificação],'Fluxo de Caixa (Modelo)'!$B38,fLançamentos[Mês],'Fluxo de Caixa (Modelo)'!C$7)</f>
        <v>0</v>
      </c>
      <c r="D38" s="31">
        <f>SUMIFS(fLançamentos[Valor],fLançamentos[Tipo], "Despesa",fLançamentos[Classificação],'Fluxo de Caixa (Modelo)'!$B38,fLançamentos[Mês],'Fluxo de Caixa (Modelo)'!D$7)</f>
        <v>0</v>
      </c>
      <c r="E38" s="31">
        <f>SUMIFS(fLançamentos[Valor],fLançamentos[Tipo], "Despesa",fLançamentos[Classificação],'Fluxo de Caixa (Modelo)'!$B38,fLançamentos[Mês],'Fluxo de Caixa (Modelo)'!E$7)</f>
        <v>0</v>
      </c>
      <c r="F38" s="31">
        <f>SUMIFS(fLançamentos[Valor],fLançamentos[Tipo], "Despesa",fLançamentos[Classificação],'Fluxo de Caixa (Modelo)'!$B38,fLançamentos[Mês],'Fluxo de Caixa (Modelo)'!F$7)</f>
        <v>0</v>
      </c>
      <c r="G38" s="31">
        <f>SUMIFS(fLançamentos[Valor],fLançamentos[Tipo], "Despesa",fLançamentos[Classificação],'Fluxo de Caixa (Modelo)'!$B38,fLançamentos[Mês],'Fluxo de Caixa (Modelo)'!G$7)</f>
        <v>0</v>
      </c>
      <c r="H38" s="31">
        <f>SUMIFS(fLançamentos[Valor],fLançamentos[Tipo], "Despesa",fLançamentos[Classificação],'Fluxo de Caixa (Modelo)'!$B38,fLançamentos[Mês],'Fluxo de Caixa (Modelo)'!H$7)</f>
        <v>0</v>
      </c>
      <c r="I38" s="31">
        <f>SUMIFS(fLançamentos[Valor],fLançamentos[Tipo], "Despesa",fLançamentos[Classificação],'Fluxo de Caixa (Modelo)'!$B38,fLançamentos[Mês],'Fluxo de Caixa (Modelo)'!I$7)</f>
        <v>0</v>
      </c>
      <c r="J38" s="31">
        <f>SUMIFS(fLançamentos[Valor],fLançamentos[Tipo], "Despesa",fLançamentos[Classificação],'Fluxo de Caixa (Modelo)'!$B38,fLançamentos[Mês],'Fluxo de Caixa (Modelo)'!J$7)</f>
        <v>0</v>
      </c>
      <c r="K38" s="31">
        <f>SUMIFS(fLançamentos[Valor],fLançamentos[Tipo], "Despesa",fLançamentos[Classificação],'Fluxo de Caixa (Modelo)'!$B38,fLançamentos[Mês],'Fluxo de Caixa (Modelo)'!K$7)</f>
        <v>0</v>
      </c>
      <c r="L38" s="31">
        <f>SUMIFS(fLançamentos[Valor],fLançamentos[Tipo], "Despesa",fLançamentos[Classificação],'Fluxo de Caixa (Modelo)'!$B38,fLançamentos[Mês],'Fluxo de Caixa (Modelo)'!L$7)</f>
        <v>0</v>
      </c>
      <c r="M38" s="31">
        <f>SUMIFS(fLançamentos[Valor],fLançamentos[Tipo], "Despesa",fLançamentos[Classificação],'Fluxo de Caixa (Modelo)'!$B38,fLançamentos[Mês],'Fluxo de Caixa (Modelo)'!M$7)</f>
        <v>0</v>
      </c>
      <c r="N38" s="31">
        <f>SUMIFS(fLançamentos[Valor],fLançamentos[Tipo], "Despesa",fLançamentos[Classificação],'Fluxo de Caixa (Modelo)'!$B38,fLançamentos[Mês],'Fluxo de Caixa (Modelo)'!N$7)</f>
        <v>0</v>
      </c>
      <c r="O38" s="31">
        <f t="shared" si="1"/>
        <v>0</v>
      </c>
    </row>
    <row r="39" spans="2:15" ht="24.6" customHeight="1" x14ac:dyDescent="0.25">
      <c r="B39" s="29" t="s">
        <v>43</v>
      </c>
      <c r="C39" s="32">
        <f>SUMIFS(fLançamentos[Valor],fLançamentos[Tipo], "Despesa",fLançamentos[Classificação],'Fluxo de Caixa (Modelo)'!$B39,fLançamentos[Mês],'Fluxo de Caixa (Modelo)'!C$7)</f>
        <v>0</v>
      </c>
      <c r="D39" s="32">
        <f>SUMIFS(fLançamentos[Valor],fLançamentos[Tipo], "Despesa",fLançamentos[Classificação],'Fluxo de Caixa (Modelo)'!$B39,fLançamentos[Mês],'Fluxo de Caixa (Modelo)'!D$7)</f>
        <v>0</v>
      </c>
      <c r="E39" s="32">
        <f>SUMIFS(fLançamentos[Valor],fLançamentos[Tipo], "Despesa",fLançamentos[Classificação],'Fluxo de Caixa (Modelo)'!$B39,fLançamentos[Mês],'Fluxo de Caixa (Modelo)'!E$7)</f>
        <v>0</v>
      </c>
      <c r="F39" s="32">
        <f>SUMIFS(fLançamentos[Valor],fLançamentos[Tipo], "Despesa",fLançamentos[Classificação],'Fluxo de Caixa (Modelo)'!$B39,fLançamentos[Mês],'Fluxo de Caixa (Modelo)'!F$7)</f>
        <v>0</v>
      </c>
      <c r="G39" s="32">
        <f>SUMIFS(fLançamentos[Valor],fLançamentos[Tipo], "Despesa",fLançamentos[Classificação],'Fluxo de Caixa (Modelo)'!$B39,fLançamentos[Mês],'Fluxo de Caixa (Modelo)'!G$7)</f>
        <v>0</v>
      </c>
      <c r="H39" s="32">
        <f>SUMIFS(fLançamentos[Valor],fLançamentos[Tipo], "Despesa",fLançamentos[Classificação],'Fluxo de Caixa (Modelo)'!$B39,fLançamentos[Mês],'Fluxo de Caixa (Modelo)'!H$7)</f>
        <v>0</v>
      </c>
      <c r="I39" s="32">
        <f>SUMIFS(fLançamentos[Valor],fLançamentos[Tipo], "Despesa",fLançamentos[Classificação],'Fluxo de Caixa (Modelo)'!$B39,fLançamentos[Mês],'Fluxo de Caixa (Modelo)'!I$7)</f>
        <v>0</v>
      </c>
      <c r="J39" s="32">
        <f>SUMIFS(fLançamentos[Valor],fLançamentos[Tipo], "Despesa",fLançamentos[Classificação],'Fluxo de Caixa (Modelo)'!$B39,fLançamentos[Mês],'Fluxo de Caixa (Modelo)'!J$7)</f>
        <v>0</v>
      </c>
      <c r="K39" s="32">
        <f>SUMIFS(fLançamentos[Valor],fLançamentos[Tipo], "Despesa",fLançamentos[Classificação],'Fluxo de Caixa (Modelo)'!$B39,fLançamentos[Mês],'Fluxo de Caixa (Modelo)'!K$7)</f>
        <v>0</v>
      </c>
      <c r="L39" s="32">
        <f>SUMIFS(fLançamentos[Valor],fLançamentos[Tipo], "Despesa",fLançamentos[Classificação],'Fluxo de Caixa (Modelo)'!$B39,fLançamentos[Mês],'Fluxo de Caixa (Modelo)'!L$7)</f>
        <v>0</v>
      </c>
      <c r="M39" s="32">
        <f>SUMIFS(fLançamentos[Valor],fLançamentos[Tipo], "Despesa",fLançamentos[Classificação],'Fluxo de Caixa (Modelo)'!$B39,fLançamentos[Mês],'Fluxo de Caixa (Modelo)'!M$7)</f>
        <v>0</v>
      </c>
      <c r="N39" s="32">
        <f>SUMIFS(fLançamentos[Valor],fLançamentos[Tipo], "Despesa",fLançamentos[Classificação],'Fluxo de Caixa (Modelo)'!$B39,fLançamentos[Mês],'Fluxo de Caixa (Modelo)'!N$7)</f>
        <v>0</v>
      </c>
      <c r="O39" s="32">
        <f t="shared" si="1"/>
        <v>0</v>
      </c>
    </row>
    <row r="40" spans="2:15" ht="24.6" customHeight="1" x14ac:dyDescent="0.25">
      <c r="B40" s="28" t="s">
        <v>25</v>
      </c>
      <c r="C40" s="31">
        <f>SUMIFS(fLançamentos[Valor],fLançamentos[Tipo], "Despesa",fLançamentos[Classificação],'Fluxo de Caixa (Modelo)'!$B40,fLançamentos[Mês],'Fluxo de Caixa (Modelo)'!C$7)</f>
        <v>0</v>
      </c>
      <c r="D40" s="31">
        <f>SUMIFS(fLançamentos[Valor],fLançamentos[Tipo], "Despesa",fLançamentos[Classificação],'Fluxo de Caixa (Modelo)'!$B40,fLançamentos[Mês],'Fluxo de Caixa (Modelo)'!D$7)</f>
        <v>0</v>
      </c>
      <c r="E40" s="31">
        <f>SUMIFS(fLançamentos[Valor],fLançamentos[Tipo], "Despesa",fLançamentos[Classificação],'Fluxo de Caixa (Modelo)'!$B40,fLançamentos[Mês],'Fluxo de Caixa (Modelo)'!E$7)</f>
        <v>0</v>
      </c>
      <c r="F40" s="31">
        <f>SUMIFS(fLançamentos[Valor],fLançamentos[Tipo], "Despesa",fLançamentos[Classificação],'Fluxo de Caixa (Modelo)'!$B40,fLançamentos[Mês],'Fluxo de Caixa (Modelo)'!F$7)</f>
        <v>0</v>
      </c>
      <c r="G40" s="31">
        <f>SUMIFS(fLançamentos[Valor],fLançamentos[Tipo], "Despesa",fLançamentos[Classificação],'Fluxo de Caixa (Modelo)'!$B40,fLançamentos[Mês],'Fluxo de Caixa (Modelo)'!G$7)</f>
        <v>0</v>
      </c>
      <c r="H40" s="31">
        <v>0</v>
      </c>
      <c r="I40" s="31">
        <v>0</v>
      </c>
      <c r="J40" s="31">
        <f>SUMIFS(fLançamentos[Valor],fLançamentos[Tipo], "Despesa",fLançamentos[Classificação],'Fluxo de Caixa (Modelo)'!$B40,fLançamentos[Mês],'Fluxo de Caixa (Modelo)'!J$7)</f>
        <v>0</v>
      </c>
      <c r="K40" s="31">
        <f>SUMIFS(fLançamentos[Valor],fLançamentos[Tipo], "Despesa",fLançamentos[Classificação],'Fluxo de Caixa (Modelo)'!$B40,fLançamentos[Mês],'Fluxo de Caixa (Modelo)'!K$7)</f>
        <v>0</v>
      </c>
      <c r="L40" s="31">
        <f>SUMIFS(fLançamentos[Valor],fLançamentos[Tipo], "Despesa",fLançamentos[Classificação],'Fluxo de Caixa (Modelo)'!$B40,fLançamentos[Mês],'Fluxo de Caixa (Modelo)'!L$7)</f>
        <v>0</v>
      </c>
      <c r="M40" s="31">
        <f>SUMIFS(fLançamentos[Valor],fLançamentos[Tipo], "Despesa",fLançamentos[Classificação],'Fluxo de Caixa (Modelo)'!$B40,fLançamentos[Mês],'Fluxo de Caixa (Modelo)'!M$7)</f>
        <v>0</v>
      </c>
      <c r="N40" s="31">
        <f>SUMIFS(fLançamentos[Valor],fLançamentos[Tipo], "Despesa",fLançamentos[Classificação],'Fluxo de Caixa (Modelo)'!$B40,fLançamentos[Mês],'Fluxo de Caixa (Modelo)'!N$7)</f>
        <v>0</v>
      </c>
      <c r="O40" s="31">
        <f t="shared" si="1"/>
        <v>0</v>
      </c>
    </row>
    <row r="41" spans="2:15" ht="24.6" customHeight="1" x14ac:dyDescent="0.25">
      <c r="B41" s="29" t="s">
        <v>31</v>
      </c>
      <c r="C41" s="32">
        <f>SUMIFS(fLançamentos[Valor],fLançamentos[Tipo], "Despesa",fLançamentos[Classificação],'Fluxo de Caixa (Modelo)'!$B41,fLançamentos[Mês],'Fluxo de Caixa (Modelo)'!C$7)</f>
        <v>0</v>
      </c>
      <c r="D41" s="32">
        <f>SUMIFS(fLançamentos[Valor],fLançamentos[Tipo], "Despesa",fLançamentos[Classificação],'Fluxo de Caixa (Modelo)'!$B41,fLançamentos[Mês],'Fluxo de Caixa (Modelo)'!D$7)</f>
        <v>0</v>
      </c>
      <c r="E41" s="32">
        <f>SUMIFS(fLançamentos[Valor],fLançamentos[Tipo], "Despesa",fLançamentos[Classificação],'Fluxo de Caixa (Modelo)'!$B41,fLançamentos[Mês],'Fluxo de Caixa (Modelo)'!E$7)</f>
        <v>0</v>
      </c>
      <c r="F41" s="32">
        <f>SUMIFS(fLançamentos[Valor],fLançamentos[Tipo], "Despesa",fLançamentos[Classificação],'Fluxo de Caixa (Modelo)'!$B41,fLançamentos[Mês],'Fluxo de Caixa (Modelo)'!F$7)</f>
        <v>0</v>
      </c>
      <c r="G41" s="32">
        <f>SUMIFS(fLançamentos[Valor],fLançamentos[Tipo], "Despesa",fLançamentos[Classificação],'Fluxo de Caixa (Modelo)'!$B41,fLançamentos[Mês],'Fluxo de Caixa (Modelo)'!G$7)</f>
        <v>0</v>
      </c>
      <c r="H41" s="32">
        <f>SUMIFS(fLançamentos[Valor],fLançamentos[Tipo], "Despesa",fLançamentos[Classificação],'Fluxo de Caixa (Modelo)'!$B41,fLançamentos[Mês],'Fluxo de Caixa (Modelo)'!H$7)</f>
        <v>0</v>
      </c>
      <c r="I41" s="32">
        <f>SUMIFS(fLançamentos[Valor],fLançamentos[Tipo], "Despesa",fLançamentos[Classificação],'Fluxo de Caixa (Modelo)'!$B41,fLançamentos[Mês],'Fluxo de Caixa (Modelo)'!I$7)</f>
        <v>0</v>
      </c>
      <c r="J41" s="32">
        <f>SUMIFS(fLançamentos[Valor],fLançamentos[Tipo], "Despesa",fLançamentos[Classificação],'Fluxo de Caixa (Modelo)'!$B41,fLançamentos[Mês],'Fluxo de Caixa (Modelo)'!J$7)</f>
        <v>0</v>
      </c>
      <c r="K41" s="32">
        <f>SUMIFS(fLançamentos[Valor],fLançamentos[Tipo], "Despesa",fLançamentos[Classificação],'Fluxo de Caixa (Modelo)'!$B41,fLançamentos[Mês],'Fluxo de Caixa (Modelo)'!K$7)</f>
        <v>0</v>
      </c>
      <c r="L41" s="32">
        <f>SUMIFS(fLançamentos[Valor],fLançamentos[Tipo], "Despesa",fLançamentos[Classificação],'Fluxo de Caixa (Modelo)'!$B41,fLançamentos[Mês],'Fluxo de Caixa (Modelo)'!L$7)</f>
        <v>0</v>
      </c>
      <c r="M41" s="32">
        <f>SUMIFS(fLançamentos[Valor],fLançamentos[Tipo], "Despesa",fLançamentos[Classificação],'Fluxo de Caixa (Modelo)'!$B41,fLançamentos[Mês],'Fluxo de Caixa (Modelo)'!M$7)</f>
        <v>0</v>
      </c>
      <c r="N41" s="32">
        <f>SUMIFS(fLançamentos[Valor],fLançamentos[Tipo], "Despesa",fLançamentos[Classificação],'Fluxo de Caixa (Modelo)'!$B41,fLançamentos[Mês],'Fluxo de Caixa (Modelo)'!N$7)</f>
        <v>0</v>
      </c>
      <c r="O41" s="32">
        <f t="shared" si="1"/>
        <v>0</v>
      </c>
    </row>
    <row r="42" spans="2:15" ht="24.6" customHeight="1" x14ac:dyDescent="0.2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41"/>
    </row>
    <row r="43" spans="2:15" ht="24.6" customHeight="1" x14ac:dyDescent="0.25">
      <c r="B43" s="45" t="s">
        <v>63</v>
      </c>
      <c r="C43" s="34">
        <f>SUM(C18:C41)</f>
        <v>29863.150000000005</v>
      </c>
      <c r="D43" s="34">
        <f t="shared" ref="D43:O43" si="2">SUM(D18:D41)</f>
        <v>49724.420000000006</v>
      </c>
      <c r="E43" s="34">
        <f t="shared" si="2"/>
        <v>57361.719999999987</v>
      </c>
      <c r="F43" s="34">
        <f t="shared" si="2"/>
        <v>59804.93</v>
      </c>
      <c r="G43" s="34">
        <f t="shared" si="2"/>
        <v>53449.189999999995</v>
      </c>
      <c r="H43" s="34">
        <f t="shared" si="2"/>
        <v>52546.930000000008</v>
      </c>
      <c r="I43" s="34">
        <f t="shared" si="2"/>
        <v>45731.66</v>
      </c>
      <c r="J43" s="34">
        <f t="shared" si="2"/>
        <v>62028.62000000001</v>
      </c>
      <c r="K43" s="34">
        <f t="shared" si="2"/>
        <v>45856.95</v>
      </c>
      <c r="L43" s="34">
        <f t="shared" si="2"/>
        <v>0</v>
      </c>
      <c r="M43" s="34">
        <f t="shared" si="2"/>
        <v>0</v>
      </c>
      <c r="N43" s="34">
        <f t="shared" si="2"/>
        <v>0</v>
      </c>
      <c r="O43" s="34">
        <f t="shared" si="2"/>
        <v>456367.56999999989</v>
      </c>
    </row>
    <row r="44" spans="2:15" ht="24.6" customHeight="1" thickBot="1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2:15" ht="24.6" customHeight="1" x14ac:dyDescent="0.25">
      <c r="B45" s="26" t="s">
        <v>26</v>
      </c>
      <c r="C45" s="42">
        <f>C15-C43</f>
        <v>-29863.150000000005</v>
      </c>
      <c r="D45" s="42">
        <f t="shared" ref="D45:N45" si="3">D15-D43</f>
        <v>-49724.420000000006</v>
      </c>
      <c r="E45" s="42">
        <f t="shared" si="3"/>
        <v>-57361.719999999987</v>
      </c>
      <c r="F45" s="42">
        <f t="shared" si="3"/>
        <v>-59804.93</v>
      </c>
      <c r="G45" s="42">
        <f t="shared" si="3"/>
        <v>-53449.189999999995</v>
      </c>
      <c r="H45" s="42">
        <f t="shared" si="3"/>
        <v>-52546.930000000008</v>
      </c>
      <c r="I45" s="42">
        <f t="shared" si="3"/>
        <v>-45731.66</v>
      </c>
      <c r="J45" s="42">
        <f t="shared" si="3"/>
        <v>-62028.62000000001</v>
      </c>
      <c r="K45" s="42">
        <f t="shared" si="3"/>
        <v>-45856.95</v>
      </c>
      <c r="L45" s="42">
        <f t="shared" si="3"/>
        <v>0</v>
      </c>
      <c r="M45" s="42">
        <f t="shared" si="3"/>
        <v>0</v>
      </c>
      <c r="N45" s="42">
        <f t="shared" si="3"/>
        <v>0</v>
      </c>
    </row>
    <row r="46" spans="2:15" ht="24.6" customHeight="1" x14ac:dyDescent="0.25">
      <c r="B46" s="43" t="s">
        <v>27</v>
      </c>
      <c r="C46" s="31"/>
      <c r="D46" s="31"/>
      <c r="E46" s="31"/>
      <c r="F46" s="31"/>
      <c r="G46" s="31"/>
      <c r="H46" s="31">
        <f>H8+H15-H43</f>
        <v>-52546.930000000008</v>
      </c>
      <c r="I46" s="31">
        <f>I8+I15-I43</f>
        <v>-45731.66</v>
      </c>
      <c r="J46" s="31"/>
      <c r="K46" s="31"/>
      <c r="L46" s="31"/>
      <c r="M46" s="31"/>
      <c r="N46" s="31"/>
    </row>
    <row r="47" spans="2:15" ht="24.6" customHeight="1" thickBot="1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11"/>
    </row>
    <row r="48" spans="2:15" ht="24.6" customHeight="1" x14ac:dyDescent="0.25">
      <c r="B48" s="26" t="s">
        <v>47</v>
      </c>
      <c r="C48" s="26" t="s">
        <v>0</v>
      </c>
      <c r="D48" s="26" t="s">
        <v>1</v>
      </c>
      <c r="E48" s="26" t="s">
        <v>2</v>
      </c>
      <c r="F48" s="26" t="s">
        <v>3</v>
      </c>
      <c r="G48" s="26" t="s">
        <v>4</v>
      </c>
      <c r="H48" s="26" t="s">
        <v>5</v>
      </c>
      <c r="I48" s="26" t="s">
        <v>6</v>
      </c>
      <c r="J48" s="26" t="s">
        <v>7</v>
      </c>
      <c r="K48" s="26" t="s">
        <v>8</v>
      </c>
      <c r="L48" s="26" t="s">
        <v>9</v>
      </c>
      <c r="M48" s="26" t="s">
        <v>10</v>
      </c>
      <c r="N48" s="26" t="s">
        <v>11</v>
      </c>
      <c r="O48" s="11"/>
    </row>
    <row r="49" spans="2:15" ht="24.6" customHeight="1" x14ac:dyDescent="0.25">
      <c r="B49" s="43" t="s">
        <v>28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2:15" ht="24.6" customHeight="1" x14ac:dyDescent="0.25">
      <c r="B50" s="43" t="s">
        <v>29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2:15" ht="24.6" customHeight="1" x14ac:dyDescent="0.25">
      <c r="B51" s="10"/>
      <c r="H51" s="49">
        <f>H50-H46</f>
        <v>52546.930000000008</v>
      </c>
      <c r="I51" s="49">
        <f>I50-I46</f>
        <v>45731.66</v>
      </c>
    </row>
    <row r="52" spans="2:15" ht="24.6" customHeight="1" thickBot="1" x14ac:dyDescent="0.3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2:15" ht="24.6" customHeight="1" x14ac:dyDescent="0.25">
      <c r="B53" s="26" t="s">
        <v>45</v>
      </c>
      <c r="C53" s="26" t="s">
        <v>0</v>
      </c>
      <c r="D53" s="26" t="s">
        <v>1</v>
      </c>
      <c r="E53" s="26" t="s">
        <v>2</v>
      </c>
      <c r="F53" s="26" t="s">
        <v>3</v>
      </c>
      <c r="G53" s="26" t="s">
        <v>4</v>
      </c>
      <c r="H53" s="26" t="s">
        <v>5</v>
      </c>
      <c r="I53" s="26" t="s">
        <v>6</v>
      </c>
      <c r="J53" s="26" t="s">
        <v>7</v>
      </c>
      <c r="K53" s="26" t="s">
        <v>8</v>
      </c>
      <c r="L53" s="26" t="s">
        <v>9</v>
      </c>
      <c r="M53" s="26" t="s">
        <v>10</v>
      </c>
      <c r="N53" s="26" t="s">
        <v>11</v>
      </c>
    </row>
    <row r="54" spans="2:15" ht="24.6" customHeight="1" x14ac:dyDescent="0.25">
      <c r="B54" s="43" t="s">
        <v>30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2:15" ht="24.6" customHeight="1" x14ac:dyDescent="0.25">
      <c r="B55" s="10"/>
    </row>
    <row r="56" spans="2:15" ht="24.6" customHeight="1" x14ac:dyDescent="0.25">
      <c r="B56" s="46" t="s">
        <v>57</v>
      </c>
      <c r="C56" s="70" t="s">
        <v>56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</row>
    <row r="57" spans="2:15" ht="24.6" customHeight="1" x14ac:dyDescent="0.25">
      <c r="B57" s="43" t="s">
        <v>0</v>
      </c>
      <c r="C57" s="6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9"/>
    </row>
    <row r="58" spans="2:15" ht="24.6" customHeight="1" x14ac:dyDescent="0.25">
      <c r="B58" s="43" t="s">
        <v>1</v>
      </c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9"/>
    </row>
    <row r="59" spans="2:15" ht="24.6" customHeight="1" x14ac:dyDescent="0.25">
      <c r="B59" s="43" t="s">
        <v>2</v>
      </c>
      <c r="C59" s="67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9"/>
    </row>
    <row r="60" spans="2:15" ht="24.6" customHeight="1" x14ac:dyDescent="0.25">
      <c r="B60" s="43" t="s">
        <v>3</v>
      </c>
      <c r="C60" s="67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9"/>
    </row>
    <row r="61" spans="2:15" ht="24.6" customHeight="1" x14ac:dyDescent="0.25">
      <c r="B61" s="43" t="s">
        <v>4</v>
      </c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9"/>
    </row>
    <row r="62" spans="2:15" ht="24.6" customHeight="1" x14ac:dyDescent="0.25">
      <c r="B62" s="43" t="s">
        <v>5</v>
      </c>
      <c r="C62" s="6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9"/>
    </row>
    <row r="63" spans="2:15" ht="24.6" customHeight="1" x14ac:dyDescent="0.25">
      <c r="B63" s="43" t="s">
        <v>6</v>
      </c>
      <c r="C63" s="6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9"/>
    </row>
    <row r="64" spans="2:15" ht="24.6" customHeight="1" x14ac:dyDescent="0.25">
      <c r="B64" s="43" t="s">
        <v>7</v>
      </c>
      <c r="C64" s="6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9"/>
    </row>
    <row r="65" spans="2:14" ht="24.6" customHeight="1" x14ac:dyDescent="0.25">
      <c r="B65" s="43" t="s">
        <v>8</v>
      </c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/>
    </row>
    <row r="66" spans="2:14" ht="24.6" customHeight="1" x14ac:dyDescent="0.25">
      <c r="B66" s="43" t="s">
        <v>9</v>
      </c>
      <c r="C66" s="67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9"/>
    </row>
    <row r="67" spans="2:14" ht="24.6" customHeight="1" x14ac:dyDescent="0.25">
      <c r="B67" s="43" t="s">
        <v>10</v>
      </c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9"/>
    </row>
    <row r="68" spans="2:14" ht="24.6" customHeight="1" x14ac:dyDescent="0.25">
      <c r="B68" s="43" t="s">
        <v>11</v>
      </c>
      <c r="C68" s="6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9"/>
    </row>
    <row r="69" spans="2:14" ht="24.6" customHeight="1" x14ac:dyDescent="0.25"/>
    <row r="70" spans="2:14" ht="19.899999999999999" customHeight="1" x14ac:dyDescent="0.25">
      <c r="B70" s="10"/>
    </row>
  </sheetData>
  <mergeCells count="17">
    <mergeCell ref="C68:N68"/>
    <mergeCell ref="C60:N60"/>
    <mergeCell ref="C61:N61"/>
    <mergeCell ref="C62:N62"/>
    <mergeCell ref="C63:N63"/>
    <mergeCell ref="C64:N64"/>
    <mergeCell ref="C65:N65"/>
    <mergeCell ref="C58:N58"/>
    <mergeCell ref="C59:N59"/>
    <mergeCell ref="C56:N56"/>
    <mergeCell ref="C66:N66"/>
    <mergeCell ref="C67:N67"/>
    <mergeCell ref="B1:O2"/>
    <mergeCell ref="B3:O3"/>
    <mergeCell ref="B4:O4"/>
    <mergeCell ref="B52:O52"/>
    <mergeCell ref="C57:N57"/>
  </mergeCells>
  <conditionalFormatting sqref="C8:O8">
    <cfRule type="cellIs" dxfId="9" priority="1" operator="lessThan">
      <formula>0</formula>
    </cfRule>
    <cfRule type="cellIs" dxfId="8" priority="2" operator="greaterThan">
      <formula>0</formula>
    </cfRule>
  </conditionalFormatting>
  <printOptions horizontalCentered="1"/>
  <pageMargins left="0.23622047244094491" right="0.23622047244094491" top="0.19685039370078741" bottom="0.19685039370078741" header="0.11811023622047245" footer="0.11811023622047245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67"/>
  <sheetViews>
    <sheetView showGridLines="0" topLeftCell="A15" zoomScale="78" zoomScaleNormal="78" workbookViewId="0">
      <selection activeCell="B1" sqref="B1:O2"/>
    </sheetView>
  </sheetViews>
  <sheetFormatPr defaultColWidth="9.140625" defaultRowHeight="19.899999999999999" customHeight="1" x14ac:dyDescent="0.25"/>
  <cols>
    <col min="1" max="1" width="9.140625" style="7"/>
    <col min="2" max="2" width="45.7109375" style="7" bestFit="1" customWidth="1"/>
    <col min="3" max="4" width="14.42578125" style="7" bestFit="1" customWidth="1"/>
    <col min="5" max="5" width="13.42578125" style="7" bestFit="1" customWidth="1"/>
    <col min="6" max="10" width="14.42578125" style="7" bestFit="1" customWidth="1"/>
    <col min="11" max="11" width="13.7109375" style="7" bestFit="1" customWidth="1"/>
    <col min="12" max="12" width="11.85546875" style="7" bestFit="1" customWidth="1"/>
    <col min="13" max="13" width="14.7109375" style="7" bestFit="1" customWidth="1"/>
    <col min="14" max="14" width="14.140625" style="7" bestFit="1" customWidth="1"/>
    <col min="15" max="15" width="14.85546875" style="7" bestFit="1" customWidth="1"/>
    <col min="16" max="16" width="15.28515625" style="7" bestFit="1" customWidth="1"/>
    <col min="17" max="17" width="13.85546875" style="7" bestFit="1" customWidth="1"/>
    <col min="18" max="18" width="11.140625" style="7" bestFit="1" customWidth="1"/>
    <col min="19" max="16384" width="9.140625" style="7"/>
  </cols>
  <sheetData>
    <row r="1" spans="2:18" ht="24.95" customHeight="1" x14ac:dyDescent="0.25">
      <c r="B1" s="64" t="s">
        <v>65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8" ht="24.95" customHeight="1" x14ac:dyDescent="0.2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8" ht="20.100000000000001" customHeight="1" x14ac:dyDescent="0.25">
      <c r="B3" s="71" t="s">
        <v>32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8" ht="20.100000000000001" customHeight="1" x14ac:dyDescent="0.25">
      <c r="B4" s="71" t="s">
        <v>64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2:18" ht="15" customHeight="1" x14ac:dyDescent="0.25"/>
    <row r="6" spans="2:18" ht="19.899999999999999" customHeight="1" x14ac:dyDescent="0.25">
      <c r="B6" s="73" t="s">
        <v>44</v>
      </c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</row>
    <row r="7" spans="2:18" ht="19.899999999999999" customHeight="1" x14ac:dyDescent="0.25">
      <c r="B7" s="74"/>
      <c r="C7" s="8" t="s">
        <v>13</v>
      </c>
      <c r="D7" s="8" t="s">
        <v>13</v>
      </c>
      <c r="E7" s="8" t="s">
        <v>13</v>
      </c>
      <c r="F7" s="8" t="s">
        <v>13</v>
      </c>
      <c r="G7" s="8" t="s">
        <v>13</v>
      </c>
      <c r="H7" s="8" t="s">
        <v>13</v>
      </c>
      <c r="I7" s="8" t="s">
        <v>13</v>
      </c>
      <c r="J7" s="8" t="s">
        <v>13</v>
      </c>
      <c r="K7" s="8" t="s">
        <v>13</v>
      </c>
      <c r="L7" s="8" t="s">
        <v>13</v>
      </c>
      <c r="M7" s="8" t="s">
        <v>13</v>
      </c>
      <c r="N7" s="8" t="s">
        <v>13</v>
      </c>
      <c r="O7" s="8" t="s">
        <v>13</v>
      </c>
      <c r="P7" s="11"/>
    </row>
    <row r="8" spans="2:18" ht="19.899999999999999" customHeight="1" x14ac:dyDescent="0.25">
      <c r="B8" s="1" t="s">
        <v>14</v>
      </c>
      <c r="C8" s="20"/>
      <c r="D8" s="20"/>
      <c r="E8" s="20"/>
      <c r="F8" s="20"/>
      <c r="G8" s="20"/>
      <c r="H8" s="20">
        <v>0</v>
      </c>
      <c r="I8" s="20">
        <v>0</v>
      </c>
      <c r="J8" s="20"/>
      <c r="K8" s="20"/>
      <c r="L8" s="20"/>
      <c r="M8" s="20"/>
      <c r="N8" s="20"/>
      <c r="O8" s="20">
        <f>SUM(H8:N8)</f>
        <v>0</v>
      </c>
      <c r="P8" s="11"/>
    </row>
    <row r="9" spans="2:18" ht="19.899999999999999" customHeight="1" x14ac:dyDescent="0.25">
      <c r="B9" s="4" t="s">
        <v>15</v>
      </c>
      <c r="C9" s="21">
        <v>30000</v>
      </c>
      <c r="D9" s="21">
        <v>42000</v>
      </c>
      <c r="E9" s="21">
        <v>91500</v>
      </c>
      <c r="F9" s="21">
        <v>66750</v>
      </c>
      <c r="G9" s="21">
        <v>66750</v>
      </c>
      <c r="H9" s="21">
        <v>66750</v>
      </c>
      <c r="I9" s="21">
        <v>66750</v>
      </c>
      <c r="J9" s="21">
        <v>66750</v>
      </c>
      <c r="K9" s="21">
        <v>66750</v>
      </c>
      <c r="L9" s="21"/>
      <c r="M9" s="21"/>
      <c r="N9" s="21"/>
      <c r="O9" s="21"/>
      <c r="P9" s="11"/>
    </row>
    <row r="10" spans="2:18" ht="19.899999999999999" customHeight="1" x14ac:dyDescent="0.25">
      <c r="B10" s="4" t="s">
        <v>16</v>
      </c>
      <c r="C10" s="22">
        <f>SUMIFS(fLançamentos[Valor],fLançamentos[Tipo], "Receita",fLançamentos[Classificação],'Fluxo de Caixa'!$B10,fLançamentos[Mês],'Fluxo de Caixa'!C$6)</f>
        <v>0</v>
      </c>
      <c r="D10" s="22">
        <f>SUMIFS(fLançamentos[Valor],fLançamentos[Tipo], "Receita",fLançamentos[Classificação],'Fluxo de Caixa'!$B10,fLançamentos[Mês],'Fluxo de Caixa'!D$6)</f>
        <v>0</v>
      </c>
      <c r="E10" s="22">
        <f>SUMIFS(fLançamentos[Valor],fLançamentos[Tipo], "Receita",fLançamentos[Classificação],'Fluxo de Caixa'!$B10,fLançamentos[Mês],'Fluxo de Caixa'!E$6)</f>
        <v>0</v>
      </c>
      <c r="F10" s="22">
        <f>SUMIFS(fLançamentos[Valor],fLançamentos[Tipo], "Receita",fLançamentos[Classificação],'Fluxo de Caixa'!$B10,fLançamentos[Mês],'Fluxo de Caixa'!F$6)</f>
        <v>0</v>
      </c>
      <c r="G10" s="22">
        <f>SUMIFS(fLançamentos[Valor],fLançamentos[Tipo], "Receita",fLançamentos[Classificação],'Fluxo de Caixa'!$B10,fLançamentos[Mês],'Fluxo de Caixa'!G$6)</f>
        <v>0</v>
      </c>
      <c r="H10" s="22">
        <v>0</v>
      </c>
      <c r="I10" s="22">
        <v>0</v>
      </c>
      <c r="J10" s="22">
        <f>SUMIFS(fLançamentos[Valor],fLançamentos[Tipo], "Receita",fLançamentos[Classificação],'Fluxo de Caixa'!$B10,fLançamentos[Mês],'Fluxo de Caixa'!J$6)</f>
        <v>0</v>
      </c>
      <c r="K10" s="22">
        <f>SUMIFS(fLançamentos[Valor],fLançamentos[Tipo], "Receita",fLançamentos[Classificação],'Fluxo de Caixa'!$B10,fLançamentos[Mês],'Fluxo de Caixa'!K$6)</f>
        <v>0</v>
      </c>
      <c r="L10" s="22">
        <f>SUMIFS(fLançamentos[Valor],fLançamentos[Tipo], "Receita",fLançamentos[Classificação],'Fluxo de Caixa'!$B10,fLançamentos[Mês],'Fluxo de Caixa'!L$6)</f>
        <v>0</v>
      </c>
      <c r="M10" s="22">
        <f>SUMIFS(fLançamentos[Valor],fLançamentos[Tipo], "Receita",fLançamentos[Classificação],'Fluxo de Caixa'!$B10,fLançamentos[Mês],'Fluxo de Caixa'!M$6)</f>
        <v>0</v>
      </c>
      <c r="N10" s="22">
        <f>SUMIFS(fLançamentos[Valor],fLançamentos[Tipo], "Receita",fLançamentos[Classificação],'Fluxo de Caixa'!$B10,fLançamentos[Mês],'Fluxo de Caixa'!N$6)</f>
        <v>0</v>
      </c>
      <c r="O10" s="23">
        <f>SUM(C10:N10)</f>
        <v>0</v>
      </c>
      <c r="P10" s="11"/>
      <c r="R10" s="11"/>
    </row>
    <row r="11" spans="2:18" ht="19.899999999999999" customHeight="1" x14ac:dyDescent="0.25">
      <c r="B11" s="4" t="s">
        <v>17</v>
      </c>
      <c r="C11" s="22">
        <v>30000</v>
      </c>
      <c r="D11" s="22">
        <v>42000</v>
      </c>
      <c r="E11" s="22">
        <v>91500</v>
      </c>
      <c r="F11" s="21">
        <v>66750</v>
      </c>
      <c r="G11" s="21">
        <v>66750</v>
      </c>
      <c r="H11" s="21">
        <v>66750</v>
      </c>
      <c r="I11" s="22">
        <v>66750</v>
      </c>
      <c r="J11" s="21">
        <v>66750</v>
      </c>
      <c r="K11" s="21">
        <v>66750</v>
      </c>
      <c r="L11" s="22">
        <f>SUMIFS(fLançamentos[Valor],fLançamentos[Tipo], "Receita",fLançamentos[Classificação],'Fluxo de Caixa'!$B11,fLançamentos[Mês],'Fluxo de Caixa'!L$6)</f>
        <v>0</v>
      </c>
      <c r="M11" s="22">
        <f>SUMIFS(fLançamentos[Valor],fLançamentos[Tipo], "Receita",fLançamentos[Classificação],'Fluxo de Caixa'!$B11,fLançamentos[Mês],'Fluxo de Caixa'!M$6)</f>
        <v>0</v>
      </c>
      <c r="N11" s="22">
        <f>SUMIFS(fLançamentos[Valor],fLançamentos[Tipo], "Receita",fLançamentos[Classificação],'Fluxo de Caixa'!$B11,fLançamentos[Mês],'Fluxo de Caixa'!N$6)</f>
        <v>0</v>
      </c>
      <c r="O11" s="23">
        <f t="shared" ref="O11:O12" si="0">SUM(C11:N11)</f>
        <v>564000</v>
      </c>
      <c r="P11" s="11"/>
      <c r="R11" s="11"/>
    </row>
    <row r="12" spans="2:18" ht="19.899999999999999" customHeight="1" x14ac:dyDescent="0.25">
      <c r="B12" s="4" t="s">
        <v>18</v>
      </c>
      <c r="C12" s="22">
        <f>SUMIFS(fLançamentos[Valor],fLançamentos[Tipo], "Receita",fLançamentos[Classificação],'Fluxo de Caixa'!$B12,fLançamentos[Mês],'Fluxo de Caixa'!C$6)</f>
        <v>0</v>
      </c>
      <c r="D12" s="22">
        <f>SUMIFS(fLançamentos[Valor],fLançamentos[Tipo], "Receita",fLançamentos[Classificação],'Fluxo de Caixa'!$B12,fLançamentos[Mês],'Fluxo de Caixa'!D$6)</f>
        <v>0</v>
      </c>
      <c r="E12" s="22">
        <f>SUMIFS(fLançamentos[Valor],fLançamentos[Tipo], "Receita",fLançamentos[Classificação],'Fluxo de Caixa'!$B12,fLançamentos[Mês],'Fluxo de Caixa'!E$6)</f>
        <v>0</v>
      </c>
      <c r="F12" s="22">
        <f>SUMIFS(fLançamentos[Valor],fLançamentos[Tipo], "Receita",fLançamentos[Classificação],'Fluxo de Caixa'!$B12,fLançamentos[Mês],'Fluxo de Caixa'!F$6)</f>
        <v>0</v>
      </c>
      <c r="G12" s="22">
        <f>SUMIFS(fLançamentos[Valor],fLançamentos[Tipo], "Receita",fLançamentos[Classificação],'Fluxo de Caixa'!$B12,fLançamentos[Mês],'Fluxo de Caixa'!G$6)</f>
        <v>0</v>
      </c>
      <c r="H12" s="22">
        <v>0</v>
      </c>
      <c r="I12" s="22">
        <v>0</v>
      </c>
      <c r="J12" s="22">
        <f>SUMIFS(fLançamentos[Valor],fLançamentos[Tipo], "Receita",fLançamentos[Classificação],'Fluxo de Caixa'!$B12,fLançamentos[Mês],'Fluxo de Caixa'!J$6)</f>
        <v>0</v>
      </c>
      <c r="K12" s="22">
        <f>SUMIFS(fLançamentos[Valor],fLançamentos[Tipo], "Receita",fLançamentos[Classificação],'Fluxo de Caixa'!$B12,fLançamentos[Mês],'Fluxo de Caixa'!K$6)</f>
        <v>0</v>
      </c>
      <c r="L12" s="22">
        <f>SUMIFS(fLançamentos[Valor],fLançamentos[Tipo], "Receita",fLançamentos[Classificação],'Fluxo de Caixa'!$B12,fLançamentos[Mês],'Fluxo de Caixa'!L$6)</f>
        <v>0</v>
      </c>
      <c r="M12" s="22">
        <f>SUMIFS(fLançamentos[Valor],fLançamentos[Tipo], "Receita",fLançamentos[Classificação],'Fluxo de Caixa'!$B12,fLançamentos[Mês],'Fluxo de Caixa'!M$6)</f>
        <v>0</v>
      </c>
      <c r="N12" s="22">
        <f>SUMIFS(fLançamentos[Valor],fLançamentos[Tipo], "Receita",fLançamentos[Classificação],'Fluxo de Caixa'!$B12,fLançamentos[Mês],'Fluxo de Caixa'!N$6)</f>
        <v>0</v>
      </c>
      <c r="O12" s="23">
        <f t="shared" si="0"/>
        <v>0</v>
      </c>
      <c r="P12" s="11"/>
      <c r="R12" s="11"/>
    </row>
    <row r="13" spans="2:18" ht="19.899999999999999" customHeight="1" x14ac:dyDescent="0.25">
      <c r="B13" s="5" t="s">
        <v>12</v>
      </c>
      <c r="C13" s="16">
        <f>SUM(C10:C12)</f>
        <v>30000</v>
      </c>
      <c r="D13" s="16">
        <f t="shared" ref="D13:G13" si="1">SUM(D10:D12)</f>
        <v>42000</v>
      </c>
      <c r="E13" s="16">
        <f t="shared" si="1"/>
        <v>91500</v>
      </c>
      <c r="F13" s="16">
        <f t="shared" si="1"/>
        <v>66750</v>
      </c>
      <c r="G13" s="16">
        <f t="shared" si="1"/>
        <v>66750</v>
      </c>
      <c r="H13" s="16">
        <f>SUM(H10:H12)</f>
        <v>66750</v>
      </c>
      <c r="I13" s="16">
        <f>SUM(I10:I12)</f>
        <v>66750</v>
      </c>
      <c r="J13" s="16">
        <f t="shared" ref="J13:N13" si="2">SUM(J10:J12)</f>
        <v>66750</v>
      </c>
      <c r="K13" s="16">
        <f t="shared" si="2"/>
        <v>66750</v>
      </c>
      <c r="L13" s="16">
        <f t="shared" si="2"/>
        <v>0</v>
      </c>
      <c r="M13" s="16">
        <f t="shared" si="2"/>
        <v>0</v>
      </c>
      <c r="N13" s="16">
        <f t="shared" si="2"/>
        <v>0</v>
      </c>
      <c r="O13" s="16">
        <f>SUM(O8:O12)</f>
        <v>564000</v>
      </c>
      <c r="P13" s="11"/>
      <c r="R13" s="11"/>
    </row>
    <row r="14" spans="2:18" ht="19.899999999999999" customHeight="1" x14ac:dyDescent="0.25">
      <c r="B14" s="4" t="s">
        <v>19</v>
      </c>
      <c r="C14" s="21">
        <v>29863.15</v>
      </c>
      <c r="D14" s="21">
        <v>49724.42</v>
      </c>
      <c r="E14" s="21">
        <v>57361.72</v>
      </c>
      <c r="F14" s="21">
        <v>58804.93</v>
      </c>
      <c r="G14" s="21">
        <v>55449.19</v>
      </c>
      <c r="H14" s="21">
        <v>55036.54</v>
      </c>
      <c r="I14" s="21">
        <v>64912.82</v>
      </c>
      <c r="J14" s="21">
        <v>62028.62</v>
      </c>
      <c r="K14" s="21"/>
      <c r="L14" s="21"/>
      <c r="M14" s="21"/>
      <c r="N14" s="21"/>
      <c r="O14" s="21"/>
      <c r="P14" s="11"/>
      <c r="R14" s="11"/>
    </row>
    <row r="15" spans="2:18" ht="19.899999999999999" customHeight="1" x14ac:dyDescent="0.25">
      <c r="B15" s="1" t="s">
        <v>20</v>
      </c>
      <c r="C15" s="22">
        <f>SUMIFS(fLançamentos[Valor],fLançamentos[Tipo], "Despesa",fLançamentos[Classificação],'Fluxo de Caixa'!$B15,fLançamentos[Mês],'Fluxo de Caixa'!C$6)</f>
        <v>0</v>
      </c>
      <c r="D15" s="22">
        <f>SUMIFS(fLançamentos[Valor],fLançamentos[Tipo], "Despesa",fLançamentos[Classificação],'Fluxo de Caixa'!$B15,fLançamentos[Mês],'Fluxo de Caixa'!D$6)</f>
        <v>0</v>
      </c>
      <c r="E15" s="22">
        <f>SUMIFS(fLançamentos[Valor],fLançamentos[Tipo], "Despesa",fLançamentos[Classificação],'Fluxo de Caixa'!$B15,fLançamentos[Mês],'Fluxo de Caixa'!E$6)</f>
        <v>0</v>
      </c>
      <c r="F15" s="22">
        <f>SUMIFS(fLançamentos[Valor],fLançamentos[Tipo], "Despesa",fLançamentos[Classificação],'Fluxo de Caixa'!$B15,fLançamentos[Mês],'Fluxo de Caixa'!F$6)</f>
        <v>0</v>
      </c>
      <c r="G15" s="22">
        <f>SUMIFS(fLançamentos[Valor],fLançamentos[Tipo], "Despesa",fLançamentos[Classificação],'Fluxo de Caixa'!$B15,fLançamentos[Mês],'Fluxo de Caixa'!G$6)</f>
        <v>0</v>
      </c>
      <c r="H15" s="22">
        <f>SUMIFS(fLançamentos[Valor],fLançamentos[Tipo], "Despesa",fLançamentos[Classificação],'Fluxo de Caixa'!$B15,fLançamentos[Mês],'Fluxo de Caixa'!H$6)</f>
        <v>0</v>
      </c>
      <c r="I15" s="22">
        <f>SUMIFS(fLançamentos[Valor],fLançamentos[Tipo], "Despesa",fLançamentos[Classificação],'Fluxo de Caixa'!$B15,fLançamentos[Mês],'Fluxo de Caixa'!I$6)</f>
        <v>0</v>
      </c>
      <c r="J15" s="22">
        <f>SUMIFS(fLançamentos[Valor],fLançamentos[Tipo], "Despesa",fLançamentos[Classificação],'Fluxo de Caixa'!$B15,fLançamentos[Mês],'Fluxo de Caixa'!J$6)</f>
        <v>0</v>
      </c>
      <c r="K15" s="22">
        <f>SUMIFS(fLançamentos[Valor],fLançamentos[Tipo], "Despesa",fLançamentos[Classificação],'Fluxo de Caixa'!$B15,fLançamentos[Mês],'Fluxo de Caixa'!K$6)</f>
        <v>0</v>
      </c>
      <c r="L15" s="22">
        <f>SUMIFS(fLançamentos[Valor],fLançamentos[Tipo], "Despesa",fLançamentos[Classificação],'Fluxo de Caixa'!$B15,fLançamentos[Mês],'Fluxo de Caixa'!L$6)</f>
        <v>0</v>
      </c>
      <c r="M15" s="22">
        <f>SUMIFS(fLançamentos[Valor],fLançamentos[Tipo], "Despesa",fLançamentos[Classificação],'Fluxo de Caixa'!$B15,fLançamentos[Mês],'Fluxo de Caixa'!M$6)</f>
        <v>0</v>
      </c>
      <c r="N15" s="22">
        <f>SUMIFS(fLançamentos[Valor],fLançamentos[Tipo], "Despesa",fLançamentos[Classificação],'Fluxo de Caixa'!$B15,fLançamentos[Mês],'Fluxo de Caixa'!N$6)</f>
        <v>0</v>
      </c>
      <c r="O15" s="23">
        <f t="shared" ref="O15:O38" si="3">SUM(C15:N15)</f>
        <v>0</v>
      </c>
      <c r="P15" s="11"/>
      <c r="R15" s="11"/>
    </row>
    <row r="16" spans="2:18" ht="19.899999999999999" customHeight="1" x14ac:dyDescent="0.25">
      <c r="B16" s="4" t="s">
        <v>21</v>
      </c>
      <c r="C16" s="22">
        <f>SUMIFS(fLançamentos[Valor],fLançamentos[Tipo], "Despesa",fLançamentos[Classificação],'Fluxo de Caixa'!$B16,fLançamentos[Mês],'Fluxo de Caixa'!C$6)</f>
        <v>20524.730000000003</v>
      </c>
      <c r="D16" s="22">
        <f>SUMIFS(fLançamentos[Valor],fLançamentos[Tipo], "Despesa",fLançamentos[Classificação],'Fluxo de Caixa'!$B16,fLançamentos[Mês],'Fluxo de Caixa'!D$6)</f>
        <v>23645.3</v>
      </c>
      <c r="E16" s="22">
        <f>SUMIFS(fLançamentos[Valor],fLançamentos[Tipo], "Despesa",fLançamentos[Classificação],'Fluxo de Caixa'!$B16,fLançamentos[Mês],'Fluxo de Caixa'!E$6)</f>
        <v>28304.379999999997</v>
      </c>
      <c r="F16" s="22">
        <f>SUMIFS(fLançamentos[Valor],fLançamentos[Tipo], "Despesa",fLançamentos[Classificação],'Fluxo de Caixa'!$B16,fLançamentos[Mês],'Fluxo de Caixa'!F$6)</f>
        <v>26492.149999999998</v>
      </c>
      <c r="G16" s="22">
        <f>SUMIFS(fLançamentos[Valor],fLançamentos[Tipo], "Despesa",fLançamentos[Classificação],'Fluxo de Caixa'!$B16,fLançamentos[Mês],'Fluxo de Caixa'!G$6)</f>
        <v>25955.049999999996</v>
      </c>
      <c r="H16" s="22">
        <f>SUMIFS(fLançamentos[Valor],fLançamentos[Tipo], "Despesa",fLançamentos[Classificação],'Fluxo de Caixa'!$B16,fLançamentos[Mês],'Fluxo de Caixa'!H$6)</f>
        <v>26551.57</v>
      </c>
      <c r="I16" s="22">
        <f>SUMIFS(fLançamentos[Valor],fLançamentos[Tipo], "Despesa",fLançamentos[Classificação],'Fluxo de Caixa'!$B16,fLançamentos[Mês],'Fluxo de Caixa'!I$6)</f>
        <v>26998.959999999999</v>
      </c>
      <c r="J16" s="22">
        <f>SUMIFS(fLançamentos[Valor],fLançamentos[Tipo], "Despesa",fLançamentos[Classificação],'Fluxo de Caixa'!$B16,fLançamentos[Mês],'Fluxo de Caixa'!J$6)</f>
        <v>25464.26</v>
      </c>
      <c r="K16" s="22">
        <f>SUMIFS(fLançamentos[Valor],fLançamentos[Tipo], "Despesa",fLançamentos[Classificação],'Fluxo de Caixa'!$B16,fLançamentos[Mês],'Fluxo de Caixa'!K$6)</f>
        <v>23088.91</v>
      </c>
      <c r="L16" s="22">
        <f>SUMIFS(fLançamentos[Valor],fLançamentos[Tipo], "Despesa",fLançamentos[Classificação],'Fluxo de Caixa'!$B16,fLançamentos[Mês],'Fluxo de Caixa'!L$6)</f>
        <v>0</v>
      </c>
      <c r="M16" s="22">
        <f>SUMIFS(fLançamentos[Valor],fLançamentos[Tipo], "Despesa",fLançamentos[Classificação],'Fluxo de Caixa'!$B16,fLançamentos[Mês],'Fluxo de Caixa'!M$6)</f>
        <v>0</v>
      </c>
      <c r="N16" s="22">
        <f>SUMIFS(fLançamentos[Valor],fLançamentos[Tipo], "Despesa",fLançamentos[Classificação],'Fluxo de Caixa'!$B16,fLançamentos[Mês],'Fluxo de Caixa'!N$6)</f>
        <v>0</v>
      </c>
      <c r="O16" s="23">
        <f t="shared" si="3"/>
        <v>227025.31</v>
      </c>
      <c r="P16" s="11"/>
      <c r="R16" s="11"/>
    </row>
    <row r="17" spans="2:18" ht="19.899999999999999" customHeight="1" x14ac:dyDescent="0.25">
      <c r="B17" s="4" t="s">
        <v>48</v>
      </c>
      <c r="C17" s="22">
        <f>SUMIFS(fLançamentos[Valor],fLançamentos[Tipo], "Despesa",fLançamentos[Classificação],'Fluxo de Caixa'!$B17,fLançamentos[Mês],'Fluxo de Caixa'!C$6)</f>
        <v>0</v>
      </c>
      <c r="D17" s="22">
        <f>SUMIFS(fLançamentos[Valor],fLançamentos[Tipo], "Despesa",fLançamentos[Classificação],'Fluxo de Caixa'!$B17,fLançamentos[Mês],'Fluxo de Caixa'!D$6)</f>
        <v>0</v>
      </c>
      <c r="E17" s="22">
        <f>SUMIFS(fLançamentos[Valor],fLançamentos[Tipo], "Despesa",fLançamentos[Classificação],'Fluxo de Caixa'!$B17,fLançamentos[Mês],'Fluxo de Caixa'!E$6)</f>
        <v>0</v>
      </c>
      <c r="F17" s="22">
        <f>SUMIFS(fLançamentos[Valor],fLançamentos[Tipo], "Despesa",fLançamentos[Classificação],'Fluxo de Caixa'!$B17,fLançamentos[Mês],'Fluxo de Caixa'!F$6)</f>
        <v>0</v>
      </c>
      <c r="G17" s="22">
        <f>SUMIFS(fLançamentos[Valor],fLançamentos[Tipo], "Despesa",fLançamentos[Classificação],'Fluxo de Caixa'!$B17,fLançamentos[Mês],'Fluxo de Caixa'!G$6)</f>
        <v>0</v>
      </c>
      <c r="H17" s="22">
        <f>SUMIFS(fLançamentos[Valor],fLançamentos[Tipo], "Despesa",fLançamentos[Classificação],'Fluxo de Caixa'!$B17,fLançamentos[Mês],'Fluxo de Caixa'!H$6)</f>
        <v>0</v>
      </c>
      <c r="I17" s="22">
        <f>SUMIFS(fLançamentos[Valor],fLançamentos[Tipo], "Despesa",fLançamentos[Classificação],'Fluxo de Caixa'!$B17,fLançamentos[Mês],'Fluxo de Caixa'!I$6)</f>
        <v>0</v>
      </c>
      <c r="J17" s="22">
        <f>SUMIFS(fLançamentos[Valor],fLançamentos[Tipo], "Despesa",fLançamentos[Classificação],'Fluxo de Caixa'!$B17,fLançamentos[Mês],'Fluxo de Caixa'!J$6)</f>
        <v>0</v>
      </c>
      <c r="K17" s="22">
        <f>SUMIFS(fLançamentos[Valor],fLançamentos[Tipo], "Despesa",fLançamentos[Classificação],'Fluxo de Caixa'!$B17,fLançamentos[Mês],'Fluxo de Caixa'!K$6)</f>
        <v>0</v>
      </c>
      <c r="L17" s="22">
        <f>SUMIFS(fLançamentos[Valor],fLançamentos[Tipo], "Despesa",fLançamentos[Classificação],'Fluxo de Caixa'!$B17,fLançamentos[Mês],'Fluxo de Caixa'!L$6)</f>
        <v>0</v>
      </c>
      <c r="M17" s="22">
        <f>SUMIFS(fLançamentos[Valor],fLançamentos[Tipo], "Despesa",fLançamentos[Classificação],'Fluxo de Caixa'!$B17,fLançamentos[Mês],'Fluxo de Caixa'!M$6)</f>
        <v>0</v>
      </c>
      <c r="N17" s="22">
        <f>SUMIFS(fLançamentos[Valor],fLançamentos[Tipo], "Despesa",fLançamentos[Classificação],'Fluxo de Caixa'!$B17,fLançamentos[Mês],'Fluxo de Caixa'!N$6)</f>
        <v>0</v>
      </c>
      <c r="O17" s="23">
        <f t="shared" si="3"/>
        <v>0</v>
      </c>
      <c r="P17" s="11"/>
      <c r="R17" s="11"/>
    </row>
    <row r="18" spans="2:18" ht="19.899999999999999" customHeight="1" x14ac:dyDescent="0.25">
      <c r="B18" s="4" t="s">
        <v>49</v>
      </c>
      <c r="C18" s="22">
        <f>SUMIFS(fLançamentos[Valor],fLançamentos[Tipo], "Despesa",fLançamentos[Classificação],'Fluxo de Caixa'!$B18,fLançamentos[Mês],'Fluxo de Caixa'!C$6)</f>
        <v>900</v>
      </c>
      <c r="D18" s="22">
        <f>SUMIFS(fLançamentos[Valor],fLançamentos[Tipo], "Despesa",fLançamentos[Classificação],'Fluxo de Caixa'!$B18,fLançamentos[Mês],'Fluxo de Caixa'!D$6)</f>
        <v>4211.34</v>
      </c>
      <c r="E18" s="22">
        <f>SUMIFS(fLançamentos[Valor],fLançamentos[Tipo], "Despesa",fLançamentos[Classificação],'Fluxo de Caixa'!$B18,fLançamentos[Mês],'Fluxo de Caixa'!E$6)</f>
        <v>4617.41</v>
      </c>
      <c r="F18" s="22">
        <f>SUMIFS(fLançamentos[Valor],fLançamentos[Tipo], "Despesa",fLançamentos[Classificação],'Fluxo de Caixa'!$B18,fLançamentos[Mês],'Fluxo de Caixa'!F$6)</f>
        <v>8048.21</v>
      </c>
      <c r="G18" s="22">
        <f>SUMIFS(fLançamentos[Valor],fLançamentos[Tipo], "Despesa",fLançamentos[Classificação],'Fluxo de Caixa'!$B18,fLançamentos[Mês],'Fluxo de Caixa'!G$6)</f>
        <v>1777.71</v>
      </c>
      <c r="H18" s="22">
        <f>SUMIFS(fLançamentos[Valor],fLançamentos[Tipo], "Despesa",fLançamentos[Classificação],'Fluxo de Caixa'!$B18,fLançamentos[Mês],'Fluxo de Caixa'!H$6)</f>
        <v>5129.1500000000005</v>
      </c>
      <c r="I18" s="22">
        <f>SUMIFS(fLançamentos[Valor],fLançamentos[Tipo], "Despesa",fLançamentos[Classificação],'Fluxo de Caixa'!$B18,fLançamentos[Mês],'Fluxo de Caixa'!I$6)</f>
        <v>4969.4400000000005</v>
      </c>
      <c r="J18" s="22">
        <f>SUMIFS(fLançamentos[Valor],fLançamentos[Tipo], "Despesa",fLançamentos[Classificação],'Fluxo de Caixa'!$B18,fLançamentos[Mês],'Fluxo de Caixa'!J$6)</f>
        <v>4836.33</v>
      </c>
      <c r="K18" s="22">
        <f>SUMIFS(fLançamentos[Valor],fLançamentos[Tipo], "Despesa",fLançamentos[Classificação],'Fluxo de Caixa'!$B18,fLançamentos[Mês],'Fluxo de Caixa'!K$6)</f>
        <v>4521.1499999999996</v>
      </c>
      <c r="L18" s="22">
        <f>SUMIFS(fLançamentos[Valor],fLançamentos[Tipo], "Despesa",fLançamentos[Classificação],'Fluxo de Caixa'!$B18,fLançamentos[Mês],'Fluxo de Caixa'!L$6)</f>
        <v>0</v>
      </c>
      <c r="M18" s="22">
        <f>SUMIFS(fLançamentos[Valor],fLançamentos[Tipo], "Despesa",fLançamentos[Classificação],'Fluxo de Caixa'!$B18,fLançamentos[Mês],'Fluxo de Caixa'!M$6)</f>
        <v>0</v>
      </c>
      <c r="N18" s="22">
        <f>SUMIFS(fLançamentos[Valor],fLançamentos[Tipo], "Despesa",fLançamentos[Classificação],'Fluxo de Caixa'!$B18,fLançamentos[Mês],'Fluxo de Caixa'!N$6)</f>
        <v>0</v>
      </c>
      <c r="O18" s="23">
        <f t="shared" si="3"/>
        <v>39010.740000000005</v>
      </c>
      <c r="P18" s="11"/>
      <c r="R18" s="11"/>
    </row>
    <row r="19" spans="2:18" ht="19.899999999999999" customHeight="1" x14ac:dyDescent="0.25">
      <c r="B19" s="4" t="s">
        <v>23</v>
      </c>
      <c r="C19" s="22">
        <f>SUMIFS(fLançamentos[Valor],fLançamentos[Tipo], "Despesa",fLançamentos[Classificação],'Fluxo de Caixa'!$B19,fLançamentos[Mês],'Fluxo de Caixa'!C$6)</f>
        <v>0</v>
      </c>
      <c r="D19" s="22">
        <f>SUMIFS(fLançamentos[Valor],fLançamentos[Tipo], "Despesa",fLançamentos[Classificação],'Fluxo de Caixa'!$B19,fLançamentos[Mês],'Fluxo de Caixa'!D$6)</f>
        <v>1303.6099999999999</v>
      </c>
      <c r="E19" s="22">
        <f>SUMIFS(fLançamentos[Valor],fLançamentos[Tipo], "Despesa",fLançamentos[Classificação],'Fluxo de Caixa'!$B19,fLançamentos[Mês],'Fluxo de Caixa'!E$6)</f>
        <v>0</v>
      </c>
      <c r="F19" s="22">
        <f>SUMIFS(fLançamentos[Valor],fLançamentos[Tipo], "Despesa",fLançamentos[Classificação],'Fluxo de Caixa'!$B19,fLançamentos[Mês],'Fluxo de Caixa'!F$6)</f>
        <v>0</v>
      </c>
      <c r="G19" s="22">
        <f>SUMIFS(fLançamentos[Valor],fLançamentos[Tipo], "Despesa",fLançamentos[Classificação],'Fluxo de Caixa'!$B19,fLançamentos[Mês],'Fluxo de Caixa'!G$6)</f>
        <v>3165.26</v>
      </c>
      <c r="H19" s="22">
        <f>SUMIFS(fLançamentos[Valor],fLançamentos[Tipo], "Despesa",fLançamentos[Classificação],'Fluxo de Caixa'!$B19,fLançamentos[Mês],'Fluxo de Caixa'!H$6)</f>
        <v>2807.49</v>
      </c>
      <c r="I19" s="22">
        <f>SUMIFS(fLançamentos[Valor],fLançamentos[Tipo], "Despesa",fLançamentos[Classificação],'Fluxo de Caixa'!$B19,fLançamentos[Mês],'Fluxo de Caixa'!I$6)</f>
        <v>2372.67</v>
      </c>
      <c r="J19" s="22">
        <f>SUMIFS(fLançamentos[Valor],fLançamentos[Tipo], "Despesa",fLançamentos[Classificação],'Fluxo de Caixa'!$B19,fLançamentos[Mês],'Fluxo de Caixa'!J$6)</f>
        <v>7373.5</v>
      </c>
      <c r="K19" s="22">
        <f>SUMIFS(fLançamentos[Valor],fLançamentos[Tipo], "Despesa",fLançamentos[Classificação],'Fluxo de Caixa'!$B19,fLançamentos[Mês],'Fluxo de Caixa'!K$6)</f>
        <v>0</v>
      </c>
      <c r="L19" s="22">
        <f>SUMIFS(fLançamentos[Valor],fLançamentos[Tipo], "Despesa",fLançamentos[Classificação],'Fluxo de Caixa'!$B19,fLançamentos[Mês],'Fluxo de Caixa'!L$6)</f>
        <v>0</v>
      </c>
      <c r="M19" s="22">
        <f>SUMIFS(fLançamentos[Valor],fLançamentos[Tipo], "Despesa",fLançamentos[Classificação],'Fluxo de Caixa'!$B19,fLançamentos[Mês],'Fluxo de Caixa'!M$6)</f>
        <v>0</v>
      </c>
      <c r="N19" s="22">
        <f>SUMIFS(fLançamentos[Valor],fLançamentos[Tipo], "Despesa",fLançamentos[Classificação],'Fluxo de Caixa'!$B19,fLançamentos[Mês],'Fluxo de Caixa'!N$6)</f>
        <v>0</v>
      </c>
      <c r="O19" s="23">
        <f t="shared" si="3"/>
        <v>17022.53</v>
      </c>
      <c r="P19" s="11"/>
      <c r="R19" s="11"/>
    </row>
    <row r="20" spans="2:18" ht="19.899999999999999" customHeight="1" x14ac:dyDescent="0.25">
      <c r="B20" s="4" t="s">
        <v>50</v>
      </c>
      <c r="C20" s="22">
        <f>SUMIFS(fLançamentos[Valor],fLançamentos[Tipo], "Despesa",fLançamentos[Classificação],'Fluxo de Caixa'!$B20,fLançamentos[Mês],'Fluxo de Caixa'!C$6)</f>
        <v>3177.65</v>
      </c>
      <c r="D20" s="22">
        <f>SUMIFS(fLançamentos[Valor],fLançamentos[Tipo], "Despesa",fLançamentos[Classificação],'Fluxo de Caixa'!$B20,fLançamentos[Mês],'Fluxo de Caixa'!D$6)</f>
        <v>5877.6399999999994</v>
      </c>
      <c r="E20" s="22">
        <f>SUMIFS(fLançamentos[Valor],fLançamentos[Tipo], "Despesa",fLançamentos[Classificação],'Fluxo de Caixa'!$B20,fLançamentos[Mês],'Fluxo de Caixa'!E$6)</f>
        <v>6079.2699999999995</v>
      </c>
      <c r="F20" s="22">
        <f>SUMIFS(fLançamentos[Valor],fLançamentos[Tipo], "Despesa",fLançamentos[Classificação],'Fluxo de Caixa'!$B20,fLançamentos[Mês],'Fluxo de Caixa'!F$6)</f>
        <v>5976.9599999999991</v>
      </c>
      <c r="G20" s="22">
        <f>SUMIFS(fLançamentos[Valor],fLançamentos[Tipo], "Despesa",fLançamentos[Classificação],'Fluxo de Caixa'!$B20,fLançamentos[Mês],'Fluxo de Caixa'!G$6)</f>
        <v>5783.8799999999992</v>
      </c>
      <c r="H20" s="22">
        <f>SUMIFS(fLançamentos[Valor],fLançamentos[Tipo], "Despesa",fLançamentos[Classificação],'Fluxo de Caixa'!$B20,fLançamentos[Mês],'Fluxo de Caixa'!H$6)</f>
        <v>5747.2199999999993</v>
      </c>
      <c r="I20" s="22">
        <f>SUMIFS(fLançamentos[Valor],fLançamentos[Tipo], "Despesa",fLançamentos[Classificação],'Fluxo de Caixa'!$B20,fLançamentos[Mês],'Fluxo de Caixa'!I$6)</f>
        <v>7350.08</v>
      </c>
      <c r="J20" s="22">
        <f>SUMIFS(fLançamentos[Valor],fLançamentos[Tipo], "Despesa",fLançamentos[Classificação],'Fluxo de Caixa'!$B20,fLançamentos[Mês],'Fluxo de Caixa'!J$6)</f>
        <v>6768.11</v>
      </c>
      <c r="K20" s="22">
        <f>SUMIFS(fLançamentos[Valor],fLançamentos[Tipo], "Despesa",fLançamentos[Classificação],'Fluxo de Caixa'!$B20,fLançamentos[Mês],'Fluxo de Caixa'!K$6)</f>
        <v>7114.3300000000008</v>
      </c>
      <c r="L20" s="22">
        <f>SUMIFS(fLançamentos[Valor],fLançamentos[Tipo], "Despesa",fLançamentos[Classificação],'Fluxo de Caixa'!$B20,fLançamentos[Mês],'Fluxo de Caixa'!L$6)</f>
        <v>0</v>
      </c>
      <c r="M20" s="22">
        <f>SUMIFS(fLançamentos[Valor],fLançamentos[Tipo], "Despesa",fLançamentos[Classificação],'Fluxo de Caixa'!$B20,fLançamentos[Mês],'Fluxo de Caixa'!M$6)</f>
        <v>0</v>
      </c>
      <c r="N20" s="22">
        <f>SUMIFS(fLançamentos[Valor],fLançamentos[Tipo], "Despesa",fLançamentos[Classificação],'Fluxo de Caixa'!$B20,fLançamentos[Mês],'Fluxo de Caixa'!N$6)</f>
        <v>0</v>
      </c>
      <c r="O20" s="23">
        <f t="shared" si="3"/>
        <v>53875.14</v>
      </c>
      <c r="P20" s="11"/>
      <c r="R20" s="11"/>
    </row>
    <row r="21" spans="2:18" ht="19.899999999999999" customHeight="1" x14ac:dyDescent="0.25">
      <c r="B21" s="4" t="s">
        <v>51</v>
      </c>
      <c r="C21" s="22">
        <f>SUMIFS(fLançamentos[Valor],fLançamentos[Tipo], "Despesa",fLançamentos[Classificação],'Fluxo de Caixa'!$B21,fLançamentos[Mês],'Fluxo de Caixa'!C$6)</f>
        <v>0</v>
      </c>
      <c r="D21" s="22">
        <f>SUMIFS(fLançamentos[Valor],fLançamentos[Tipo], "Despesa",fLançamentos[Classificação],'Fluxo de Caixa'!$B21,fLançamentos[Mês],'Fluxo de Caixa'!D$6)</f>
        <v>0</v>
      </c>
      <c r="E21" s="22">
        <f>SUMIFS(fLançamentos[Valor],fLançamentos[Tipo], "Despesa",fLançamentos[Classificação],'Fluxo de Caixa'!$B21,fLançamentos[Mês],'Fluxo de Caixa'!E$6)</f>
        <v>0</v>
      </c>
      <c r="F21" s="22">
        <f>SUMIFS(fLançamentos[Valor],fLançamentos[Tipo], "Despesa",fLançamentos[Classificação],'Fluxo de Caixa'!$B21,fLançamentos[Mês],'Fluxo de Caixa'!F$6)</f>
        <v>0</v>
      </c>
      <c r="G21" s="22">
        <f>SUMIFS(fLançamentos[Valor],fLançamentos[Tipo], "Despesa",fLançamentos[Classificação],'Fluxo de Caixa'!$B21,fLançamentos[Mês],'Fluxo de Caixa'!G$6)</f>
        <v>0</v>
      </c>
      <c r="H21" s="22">
        <f>SUMIFS(fLançamentos[Valor],fLançamentos[Tipo], "Despesa",fLançamentos[Classificação],'Fluxo de Caixa'!$B21,fLançamentos[Mês],'Fluxo de Caixa'!H$6)</f>
        <v>0</v>
      </c>
      <c r="I21" s="22">
        <f>SUMIFS(fLançamentos[Valor],fLançamentos[Tipo], "Despesa",fLançamentos[Classificação],'Fluxo de Caixa'!$B21,fLançamentos[Mês],'Fluxo de Caixa'!I$6)</f>
        <v>4040.51</v>
      </c>
      <c r="J21" s="22">
        <f>SUMIFS(fLançamentos[Valor],fLançamentos[Tipo], "Despesa",fLançamentos[Classificação],'Fluxo de Caixa'!$B21,fLançamentos[Mês],'Fluxo de Caixa'!J$6)</f>
        <v>4040.51</v>
      </c>
      <c r="K21" s="22">
        <f>SUMIFS(fLançamentos[Valor],fLançamentos[Tipo], "Despesa",fLançamentos[Classificação],'Fluxo de Caixa'!$B21,fLançamentos[Mês],'Fluxo de Caixa'!K$6)</f>
        <v>0</v>
      </c>
      <c r="L21" s="22">
        <f>SUMIFS(fLançamentos[Valor],fLançamentos[Tipo], "Despesa",fLançamentos[Classificação],'Fluxo de Caixa'!$B21,fLançamentos[Mês],'Fluxo de Caixa'!L$6)</f>
        <v>0</v>
      </c>
      <c r="M21" s="22">
        <f>SUMIFS(fLançamentos[Valor],fLançamentos[Tipo], "Despesa",fLançamentos[Classificação],'Fluxo de Caixa'!$B21,fLançamentos[Mês],'Fluxo de Caixa'!M$6)</f>
        <v>0</v>
      </c>
      <c r="N21" s="22">
        <f>SUMIFS(fLançamentos[Valor],fLançamentos[Tipo], "Despesa",fLançamentos[Classificação],'Fluxo de Caixa'!$B21,fLançamentos[Mês],'Fluxo de Caixa'!N$6)</f>
        <v>0</v>
      </c>
      <c r="O21" s="23">
        <f t="shared" si="3"/>
        <v>8081.02</v>
      </c>
      <c r="P21" s="11"/>
      <c r="R21" s="11"/>
    </row>
    <row r="22" spans="2:18" ht="19.899999999999999" customHeight="1" x14ac:dyDescent="0.25">
      <c r="B22" s="4" t="s">
        <v>22</v>
      </c>
      <c r="C22" s="22">
        <f>SUMIFS(fLançamentos[Valor],fLançamentos[Tipo], "Despesa",fLançamentos[Classificação],'Fluxo de Caixa'!$B22,fLançamentos[Mês],'Fluxo de Caixa'!C$6)</f>
        <v>0</v>
      </c>
      <c r="D22" s="22">
        <f>SUMIFS(fLançamentos[Valor],fLançamentos[Tipo], "Despesa",fLançamentos[Classificação],'Fluxo de Caixa'!$B22,fLançamentos[Mês],'Fluxo de Caixa'!D$6)</f>
        <v>0</v>
      </c>
      <c r="E22" s="22">
        <f>SUMIFS(fLançamentos[Valor],fLançamentos[Tipo], "Despesa",fLançamentos[Classificação],'Fluxo de Caixa'!$B22,fLançamentos[Mês],'Fluxo de Caixa'!E$6)</f>
        <v>0</v>
      </c>
      <c r="F22" s="22">
        <f>SUMIFS(fLançamentos[Valor],fLançamentos[Tipo], "Despesa",fLançamentos[Classificação],'Fluxo de Caixa'!$B22,fLançamentos[Mês],'Fluxo de Caixa'!F$6)</f>
        <v>0</v>
      </c>
      <c r="G22" s="22">
        <f>SUMIFS(fLançamentos[Valor],fLançamentos[Tipo], "Despesa",fLançamentos[Classificação],'Fluxo de Caixa'!$B22,fLançamentos[Mês],'Fluxo de Caixa'!G$6)</f>
        <v>0</v>
      </c>
      <c r="H22" s="22">
        <f>SUMIFS(fLançamentos[Valor],fLançamentos[Tipo], "Despesa",fLançamentos[Classificação],'Fluxo de Caixa'!$B22,fLançamentos[Mês],'Fluxo de Caixa'!H$6)</f>
        <v>0</v>
      </c>
      <c r="I22" s="22">
        <f>SUMIFS(fLançamentos[Valor],fLançamentos[Tipo], "Despesa",fLançamentos[Classificação],'Fluxo de Caixa'!$B22,fLançamentos[Mês],'Fluxo de Caixa'!I$6)</f>
        <v>0</v>
      </c>
      <c r="J22" s="22">
        <f>SUMIFS(fLançamentos[Valor],fLançamentos[Tipo], "Despesa",fLançamentos[Classificação],'Fluxo de Caixa'!$B22,fLançamentos[Mês],'Fluxo de Caixa'!J$6)</f>
        <v>0</v>
      </c>
      <c r="K22" s="22">
        <f>SUMIFS(fLançamentos[Valor],fLançamentos[Tipo], "Despesa",fLançamentos[Classificação],'Fluxo de Caixa'!$B22,fLançamentos[Mês],'Fluxo de Caixa'!K$6)</f>
        <v>0</v>
      </c>
      <c r="L22" s="22">
        <f>SUMIFS(fLançamentos[Valor],fLançamentos[Tipo], "Despesa",fLançamentos[Classificação],'Fluxo de Caixa'!$B22,fLançamentos[Mês],'Fluxo de Caixa'!L$6)</f>
        <v>0</v>
      </c>
      <c r="M22" s="22">
        <f>SUMIFS(fLançamentos[Valor],fLançamentos[Tipo], "Despesa",fLançamentos[Classificação],'Fluxo de Caixa'!$B22,fLançamentos[Mês],'Fluxo de Caixa'!M$6)</f>
        <v>0</v>
      </c>
      <c r="N22" s="22">
        <f>SUMIFS(fLançamentos[Valor],fLançamentos[Tipo], "Despesa",fLançamentos[Classificação],'Fluxo de Caixa'!$B22,fLançamentos[Mês],'Fluxo de Caixa'!N$6)</f>
        <v>0</v>
      </c>
      <c r="O22" s="23">
        <f t="shared" si="3"/>
        <v>0</v>
      </c>
      <c r="P22" s="11"/>
      <c r="R22" s="11"/>
    </row>
    <row r="23" spans="2:18" ht="19.899999999999999" customHeight="1" x14ac:dyDescent="0.25">
      <c r="B23" s="4" t="s">
        <v>52</v>
      </c>
      <c r="C23" s="22">
        <f>SUMIFS(fLançamentos[Valor],fLançamentos[Tipo], "Despesa",fLançamentos[Classificação],'Fluxo de Caixa'!$B23,fLançamentos[Mês],'Fluxo de Caixa'!C$6)</f>
        <v>0</v>
      </c>
      <c r="D23" s="22">
        <f>SUMIFS(fLançamentos[Valor],fLançamentos[Tipo], "Despesa",fLançamentos[Classificação],'Fluxo de Caixa'!$B23,fLançamentos[Mês],'Fluxo de Caixa'!D$6)</f>
        <v>0</v>
      </c>
      <c r="E23" s="22">
        <f>SUMIFS(fLançamentos[Valor],fLançamentos[Tipo], "Despesa",fLançamentos[Classificação],'Fluxo de Caixa'!$B23,fLançamentos[Mês],'Fluxo de Caixa'!E$6)</f>
        <v>0</v>
      </c>
      <c r="F23" s="22">
        <f>SUMIFS(fLançamentos[Valor],fLançamentos[Tipo], "Despesa",fLançamentos[Classificação],'Fluxo de Caixa'!$B23,fLançamentos[Mês],'Fluxo de Caixa'!F$6)</f>
        <v>0</v>
      </c>
      <c r="G23" s="22">
        <f>SUMIFS(fLançamentos[Valor],fLançamentos[Tipo], "Despesa",fLançamentos[Classificação],'Fluxo de Caixa'!$B23,fLançamentos[Mês],'Fluxo de Caixa'!G$6)</f>
        <v>0</v>
      </c>
      <c r="H23" s="22">
        <f>SUMIFS(fLançamentos[Valor],fLançamentos[Tipo], "Despesa",fLançamentos[Classificação],'Fluxo de Caixa'!$B23,fLançamentos[Mês],'Fluxo de Caixa'!H$6)</f>
        <v>0</v>
      </c>
      <c r="I23" s="22">
        <v>0</v>
      </c>
      <c r="J23" s="22">
        <f>SUMIFS(fLançamentos[Valor],fLançamentos[Tipo], "Despesa",fLançamentos[Classificação],'Fluxo de Caixa'!$B23,fLançamentos[Mês],'Fluxo de Caixa'!J$6)</f>
        <v>0</v>
      </c>
      <c r="K23" s="22">
        <f>SUMIFS(fLançamentos[Valor],fLançamentos[Tipo], "Despesa",fLançamentos[Classificação],'Fluxo de Caixa'!$B23,fLançamentos[Mês],'Fluxo de Caixa'!K$6)</f>
        <v>0</v>
      </c>
      <c r="L23" s="22">
        <f>SUMIFS(fLançamentos[Valor],fLançamentos[Tipo], "Despesa",fLançamentos[Classificação],'Fluxo de Caixa'!$B23,fLançamentos[Mês],'Fluxo de Caixa'!L$6)</f>
        <v>0</v>
      </c>
      <c r="M23" s="22">
        <f>SUMIFS(fLançamentos[Valor],fLançamentos[Tipo], "Despesa",fLançamentos[Classificação],'Fluxo de Caixa'!$B23,fLançamentos[Mês],'Fluxo de Caixa'!M$6)</f>
        <v>0</v>
      </c>
      <c r="N23" s="22">
        <f>SUMIFS(fLançamentos[Valor],fLançamentos[Tipo], "Despesa",fLançamentos[Classificação],'Fluxo de Caixa'!$B23,fLançamentos[Mês],'Fluxo de Caixa'!N$6)</f>
        <v>0</v>
      </c>
      <c r="O23" s="23">
        <f t="shared" si="3"/>
        <v>0</v>
      </c>
      <c r="P23" s="11"/>
      <c r="R23" s="11"/>
    </row>
    <row r="24" spans="2:18" ht="19.899999999999999" customHeight="1" x14ac:dyDescent="0.25">
      <c r="B24" s="1" t="s">
        <v>53</v>
      </c>
      <c r="C24" s="22">
        <f>SUMIFS(fLançamentos[Valor],fLançamentos[Tipo], "Despesa",fLançamentos[Classificação],'Fluxo de Caixa'!$B24,fLançamentos[Mês],'Fluxo de Caixa'!C$6)</f>
        <v>4290</v>
      </c>
      <c r="D24" s="22">
        <f>SUMIFS(fLançamentos[Valor],fLançamentos[Tipo], "Despesa",fLançamentos[Classificação],'Fluxo de Caixa'!$B24,fLançamentos[Mês],'Fluxo de Caixa'!D$6)</f>
        <v>3723.85</v>
      </c>
      <c r="E24" s="22">
        <f>SUMIFS(fLançamentos[Valor],fLançamentos[Tipo], "Despesa",fLançamentos[Classificação],'Fluxo de Caixa'!$B24,fLançamentos[Mês],'Fluxo de Caixa'!E$6)</f>
        <v>6005.68</v>
      </c>
      <c r="F24" s="22">
        <f>SUMIFS(fLançamentos[Valor],fLançamentos[Tipo], "Despesa",fLançamentos[Classificação],'Fluxo de Caixa'!$B24,fLançamentos[Mês],'Fluxo de Caixa'!F$6)</f>
        <v>5454.09</v>
      </c>
      <c r="G24" s="22">
        <f>SUMIFS(fLançamentos[Valor],fLançamentos[Tipo], "Despesa",fLançamentos[Classificação],'Fluxo de Caixa'!$B24,fLançamentos[Mês],'Fluxo de Caixa'!G$6)</f>
        <v>6239.53</v>
      </c>
      <c r="H24" s="22">
        <f>SUMIFS(fLançamentos[Valor],fLançamentos[Tipo], "Despesa",fLançamentos[Classificação],'Fluxo de Caixa'!$B24,fLançamentos[Mês],'Fluxo de Caixa'!H$6)</f>
        <v>6254.09</v>
      </c>
      <c r="I24" s="22">
        <f>SUMIFS(fLançamentos[Valor],fLançamentos[Tipo], "Despesa",fLançamentos[Classificação],'Fluxo de Caixa'!$B24,fLançamentos[Mês],'Fluxo de Caixa'!I$6)</f>
        <v>6254.09</v>
      </c>
      <c r="J24" s="22">
        <f>SUMIFS(fLançamentos[Valor],fLançamentos[Tipo], "Despesa",fLançamentos[Classificação],'Fluxo de Caixa'!$B24,fLançamentos[Mês],'Fluxo de Caixa'!J$6)</f>
        <v>5454.09</v>
      </c>
      <c r="K24" s="22">
        <f>SUMIFS(fLançamentos[Valor],fLançamentos[Tipo], "Despesa",fLançamentos[Classificação],'Fluxo de Caixa'!$B24,fLançamentos[Mês],'Fluxo de Caixa'!K$6)</f>
        <v>6254.09</v>
      </c>
      <c r="L24" s="22">
        <f>SUMIFS(fLançamentos[Valor],fLançamentos[Tipo], "Despesa",fLançamentos[Classificação],'Fluxo de Caixa'!$B24,fLançamentos[Mês],'Fluxo de Caixa'!L$6)</f>
        <v>0</v>
      </c>
      <c r="M24" s="22">
        <f>SUMIFS(fLançamentos[Valor],fLançamentos[Tipo], "Despesa",fLançamentos[Classificação],'Fluxo de Caixa'!$B24,fLançamentos[Mês],'Fluxo de Caixa'!M$6)</f>
        <v>0</v>
      </c>
      <c r="N24" s="22">
        <f>SUMIFS(fLançamentos[Valor],fLançamentos[Tipo], "Despesa",fLançamentos[Classificação],'Fluxo de Caixa'!$B24,fLançamentos[Mês],'Fluxo de Caixa'!N$6)</f>
        <v>0</v>
      </c>
      <c r="O24" s="23">
        <f t="shared" si="3"/>
        <v>49929.509999999995</v>
      </c>
      <c r="P24" s="11"/>
      <c r="R24" s="11"/>
    </row>
    <row r="25" spans="2:18" ht="19.899999999999999" customHeight="1" x14ac:dyDescent="0.25">
      <c r="B25" s="1" t="s">
        <v>33</v>
      </c>
      <c r="C25" s="22">
        <f>SUMIFS(fLançamentos[Valor],fLançamentos[Tipo], "Despesa",fLançamentos[Classificação],'Fluxo de Caixa'!$B25,fLançamentos[Mês],'Fluxo de Caixa'!C$6)</f>
        <v>0</v>
      </c>
      <c r="D25" s="22">
        <f>SUMIFS(fLançamentos[Valor],fLançamentos[Tipo], "Despesa",fLançamentos[Classificação],'Fluxo de Caixa'!$B25,fLançamentos[Mês],'Fluxo de Caixa'!D$6)</f>
        <v>0</v>
      </c>
      <c r="E25" s="22">
        <f>SUMIFS(fLançamentos[Valor],fLançamentos[Tipo], "Despesa",fLançamentos[Classificação],'Fluxo de Caixa'!$B25,fLançamentos[Mês],'Fluxo de Caixa'!E$6)</f>
        <v>0</v>
      </c>
      <c r="F25" s="22">
        <f>SUMIFS(fLançamentos[Valor],fLançamentos[Tipo], "Despesa",fLançamentos[Classificação],'Fluxo de Caixa'!$B25,fLançamentos[Mês],'Fluxo de Caixa'!F$6)</f>
        <v>0</v>
      </c>
      <c r="G25" s="22">
        <f>SUMIFS(fLançamentos[Valor],fLançamentos[Tipo], "Despesa",fLançamentos[Classificação],'Fluxo de Caixa'!$B25,fLançamentos[Mês],'Fluxo de Caixa'!G$6)</f>
        <v>0</v>
      </c>
      <c r="H25" s="22">
        <v>0</v>
      </c>
      <c r="I25" s="22">
        <v>0</v>
      </c>
      <c r="J25" s="22">
        <f>SUMIFS(fLançamentos[Valor],fLançamentos[Tipo], "Despesa",fLançamentos[Classificação],'Fluxo de Caixa'!$B25,fLançamentos[Mês],'Fluxo de Caixa'!J$6)</f>
        <v>0</v>
      </c>
      <c r="K25" s="22">
        <f>SUMIFS(fLançamentos[Valor],fLançamentos[Tipo], "Despesa",fLançamentos[Classificação],'Fluxo de Caixa'!$B25,fLançamentos[Mês],'Fluxo de Caixa'!K$6)</f>
        <v>0</v>
      </c>
      <c r="L25" s="22">
        <f>SUMIFS(fLançamentos[Valor],fLançamentos[Tipo], "Despesa",fLançamentos[Classificação],'Fluxo de Caixa'!$B25,fLançamentos[Mês],'Fluxo de Caixa'!L$6)</f>
        <v>0</v>
      </c>
      <c r="M25" s="22">
        <f>SUMIFS(fLançamentos[Valor],fLançamentos[Tipo], "Despesa",fLançamentos[Classificação],'Fluxo de Caixa'!$B25,fLançamentos[Mês],'Fluxo de Caixa'!M$6)</f>
        <v>0</v>
      </c>
      <c r="N25" s="22">
        <f>SUMIFS(fLançamentos[Valor],fLançamentos[Tipo], "Despesa",fLançamentos[Classificação],'Fluxo de Caixa'!$B25,fLançamentos[Mês],'Fluxo de Caixa'!N$6)</f>
        <v>0</v>
      </c>
      <c r="O25" s="23">
        <f t="shared" si="3"/>
        <v>0</v>
      </c>
      <c r="P25" s="11"/>
      <c r="R25" s="11"/>
    </row>
    <row r="26" spans="2:18" ht="19.899999999999999" customHeight="1" x14ac:dyDescent="0.25">
      <c r="B26" s="1" t="s">
        <v>34</v>
      </c>
      <c r="C26" s="22">
        <f>SUMIFS(fLançamentos[Valor],fLançamentos[Tipo], "Despesa",fLançamentos[Classificação],'Fluxo de Caixa'!$B26,fLançamentos[Mês],'Fluxo de Caixa'!C$6)</f>
        <v>0</v>
      </c>
      <c r="D26" s="22">
        <f>SUMIFS(fLançamentos[Valor],fLançamentos[Tipo], "Despesa",fLançamentos[Classificação],'Fluxo de Caixa'!$B26,fLançamentos[Mês],'Fluxo de Caixa'!D$6)</f>
        <v>0</v>
      </c>
      <c r="E26" s="22">
        <f>SUMIFS(fLançamentos[Valor],fLançamentos[Tipo], "Despesa",fLançamentos[Classificação],'Fluxo de Caixa'!$B26,fLançamentos[Mês],'Fluxo de Caixa'!E$6)</f>
        <v>0</v>
      </c>
      <c r="F26" s="22">
        <f>SUMIFS(fLançamentos[Valor],fLançamentos[Tipo], "Despesa",fLançamentos[Classificação],'Fluxo de Caixa'!$B26,fLançamentos[Mês],'Fluxo de Caixa'!F$6)</f>
        <v>0</v>
      </c>
      <c r="G26" s="22">
        <f>SUMIFS(fLançamentos[Valor],fLançamentos[Tipo], "Despesa",fLançamentos[Classificação],'Fluxo de Caixa'!$B26,fLançamentos[Mês],'Fluxo de Caixa'!G$6)</f>
        <v>0</v>
      </c>
      <c r="H26" s="22">
        <v>0</v>
      </c>
      <c r="I26" s="22">
        <v>0</v>
      </c>
      <c r="J26" s="22">
        <f>SUMIFS(fLançamentos[Valor],fLançamentos[Tipo], "Despesa",fLançamentos[Classificação],'Fluxo de Caixa'!$B26,fLançamentos[Mês],'Fluxo de Caixa'!J$6)</f>
        <v>0</v>
      </c>
      <c r="K26" s="22">
        <f>SUMIFS(fLançamentos[Valor],fLançamentos[Tipo], "Despesa",fLançamentos[Classificação],'Fluxo de Caixa'!$B26,fLançamentos[Mês],'Fluxo de Caixa'!K$6)</f>
        <v>0</v>
      </c>
      <c r="L26" s="22">
        <f>SUMIFS(fLançamentos[Valor],fLançamentos[Tipo], "Despesa",fLançamentos[Classificação],'Fluxo de Caixa'!$B26,fLançamentos[Mês],'Fluxo de Caixa'!L$6)</f>
        <v>0</v>
      </c>
      <c r="M26" s="22">
        <f>SUMIFS(fLançamentos[Valor],fLançamentos[Tipo], "Despesa",fLançamentos[Classificação],'Fluxo de Caixa'!$B26,fLançamentos[Mês],'Fluxo de Caixa'!M$6)</f>
        <v>0</v>
      </c>
      <c r="N26" s="22">
        <f>SUMIFS(fLançamentos[Valor],fLançamentos[Tipo], "Despesa",fLançamentos[Classificação],'Fluxo de Caixa'!$B26,fLançamentos[Mês],'Fluxo de Caixa'!N$6)</f>
        <v>0</v>
      </c>
      <c r="O26" s="23">
        <f t="shared" si="3"/>
        <v>0</v>
      </c>
      <c r="P26" s="11"/>
      <c r="Q26" s="48"/>
      <c r="R26" s="11"/>
    </row>
    <row r="27" spans="2:18" ht="19.899999999999999" customHeight="1" x14ac:dyDescent="0.25">
      <c r="B27" s="1" t="s">
        <v>35</v>
      </c>
      <c r="C27" s="22">
        <f>SUMIFS(fLançamentos[Valor],fLançamentos[Tipo], "Despesa",fLançamentos[Classificação],'Fluxo de Caixa'!$B27,fLançamentos[Mês],'Fluxo de Caixa'!C$6)</f>
        <v>0</v>
      </c>
      <c r="D27" s="22">
        <f>SUMIFS(fLançamentos[Valor],fLançamentos[Tipo], "Despesa",fLançamentos[Classificação],'Fluxo de Caixa'!$B27,fLançamentos[Mês],'Fluxo de Caixa'!D$6)</f>
        <v>755.86</v>
      </c>
      <c r="E27" s="22">
        <f>SUMIFS(fLançamentos[Valor],fLançamentos[Tipo], "Despesa",fLançamentos[Classificação],'Fluxo de Caixa'!$B27,fLançamentos[Mês],'Fluxo de Caixa'!E$6)</f>
        <v>1091.74</v>
      </c>
      <c r="F27" s="22">
        <f>SUMIFS(fLançamentos[Valor],fLançamentos[Tipo], "Despesa",fLançamentos[Classificação],'Fluxo de Caixa'!$B27,fLançamentos[Mês],'Fluxo de Caixa'!F$6)</f>
        <v>1440.65</v>
      </c>
      <c r="G27" s="22">
        <f>SUMIFS(fLançamentos[Valor],fLançamentos[Tipo], "Despesa",fLançamentos[Classificação],'Fluxo de Caixa'!$B27,fLançamentos[Mês],'Fluxo de Caixa'!G$6)</f>
        <v>1907.92</v>
      </c>
      <c r="H27" s="22">
        <v>825.51</v>
      </c>
      <c r="I27" s="22">
        <v>1825.65</v>
      </c>
      <c r="J27" s="22">
        <f>SUMIFS(fLançamentos[Valor],fLançamentos[Tipo], "Despesa",fLançamentos[Classificação],'Fluxo de Caixa'!$B27,fLançamentos[Mês],'Fluxo de Caixa'!J$6)</f>
        <v>694.94</v>
      </c>
      <c r="K27" s="22">
        <f>SUMIFS(fLançamentos[Valor],fLançamentos[Tipo], "Despesa",fLançamentos[Classificação],'Fluxo de Caixa'!$B27,fLançamentos[Mês],'Fluxo de Caixa'!K$6)</f>
        <v>0</v>
      </c>
      <c r="L27" s="22">
        <f>SUMIFS(fLançamentos[Valor],fLançamentos[Tipo], "Despesa",fLançamentos[Classificação],'Fluxo de Caixa'!$B27,fLançamentos[Mês],'Fluxo de Caixa'!L$6)</f>
        <v>0</v>
      </c>
      <c r="M27" s="22">
        <f>SUMIFS(fLançamentos[Valor],fLançamentos[Tipo], "Despesa",fLançamentos[Classificação],'Fluxo de Caixa'!$B27,fLançamentos[Mês],'Fluxo de Caixa'!M$6)</f>
        <v>0</v>
      </c>
      <c r="N27" s="22">
        <f>SUMIFS(fLançamentos[Valor],fLançamentos[Tipo], "Despesa",fLançamentos[Classificação],'Fluxo de Caixa'!$B27,fLançamentos[Mês],'Fluxo de Caixa'!N$6)</f>
        <v>0</v>
      </c>
      <c r="O27" s="23">
        <f t="shared" si="3"/>
        <v>8542.27</v>
      </c>
      <c r="P27" s="11"/>
      <c r="Q27" s="48"/>
      <c r="R27" s="11"/>
    </row>
    <row r="28" spans="2:18" ht="19.899999999999999" customHeight="1" x14ac:dyDescent="0.25">
      <c r="B28" s="1" t="s">
        <v>36</v>
      </c>
      <c r="C28" s="22">
        <f>SUMIFS(fLançamentos[Valor],fLançamentos[Tipo], "Despesa",fLançamentos[Classificação],'Fluxo de Caixa'!$B28,fLançamentos[Mês],'Fluxo de Caixa'!C$6)</f>
        <v>0</v>
      </c>
      <c r="D28" s="22">
        <f>SUMIFS(fLançamentos[Valor],fLançamentos[Tipo], "Despesa",fLançamentos[Classificação],'Fluxo de Caixa'!$B28,fLançamentos[Mês],'Fluxo de Caixa'!D$6)</f>
        <v>1725</v>
      </c>
      <c r="E28" s="22">
        <f>SUMIFS(fLançamentos[Valor],fLançamentos[Tipo], "Despesa",fLançamentos[Classificação],'Fluxo de Caixa'!$B28,fLançamentos[Mês],'Fluxo de Caixa'!E$6)</f>
        <v>625.76</v>
      </c>
      <c r="F28" s="22">
        <f>SUMIFS(fLançamentos[Valor],fLançamentos[Tipo], "Despesa",fLançamentos[Classificação],'Fluxo de Caixa'!$B28,fLançamentos[Mês],'Fluxo de Caixa'!F$6)</f>
        <v>1600.9</v>
      </c>
      <c r="G28" s="22">
        <f>SUMIFS(fLançamentos[Valor],fLançamentos[Tipo], "Despesa",fLançamentos[Classificação],'Fluxo de Caixa'!$B28,fLançamentos[Mês],'Fluxo de Caixa'!G$6)</f>
        <v>160</v>
      </c>
      <c r="H28" s="22">
        <v>1663.9</v>
      </c>
      <c r="I28" s="22">
        <v>3185.42</v>
      </c>
      <c r="J28" s="22">
        <f>SUMIFS(fLançamentos[Valor],fLançamentos[Tipo], "Despesa",fLançamentos[Classificação],'Fluxo de Caixa'!$B28,fLançamentos[Mês],'Fluxo de Caixa'!J$6)</f>
        <v>0</v>
      </c>
      <c r="K28" s="22">
        <f>SUMIFS(fLançamentos[Valor],fLançamentos[Tipo], "Despesa",fLançamentos[Classificação],'Fluxo de Caixa'!$B28,fLançamentos[Mês],'Fluxo de Caixa'!K$6)</f>
        <v>2075.25</v>
      </c>
      <c r="L28" s="22">
        <f>SUMIFS(fLançamentos[Valor],fLançamentos[Tipo], "Despesa",fLançamentos[Classificação],'Fluxo de Caixa'!$B28,fLançamentos[Mês],'Fluxo de Caixa'!L$6)</f>
        <v>0</v>
      </c>
      <c r="M28" s="22">
        <f>SUMIFS(fLançamentos[Valor],fLançamentos[Tipo], "Despesa",fLançamentos[Classificação],'Fluxo de Caixa'!$B28,fLançamentos[Mês],'Fluxo de Caixa'!M$6)</f>
        <v>0</v>
      </c>
      <c r="N28" s="22">
        <f>SUMIFS(fLançamentos[Valor],fLançamentos[Tipo], "Despesa",fLançamentos[Classificação],'Fluxo de Caixa'!$B28,fLançamentos[Mês],'Fluxo de Caixa'!N$6)</f>
        <v>0</v>
      </c>
      <c r="O28" s="23">
        <f t="shared" si="3"/>
        <v>11036.23</v>
      </c>
      <c r="P28" s="11"/>
      <c r="R28" s="11"/>
    </row>
    <row r="29" spans="2:18" ht="19.899999999999999" customHeight="1" x14ac:dyDescent="0.25">
      <c r="B29" s="1" t="s">
        <v>37</v>
      </c>
      <c r="C29" s="22">
        <f>SUMIFS(fLançamentos[Valor],fLançamentos[Tipo], "Despesa",fLançamentos[Classificação],'Fluxo de Caixa'!$B29,fLançamentos[Mês],'Fluxo de Caixa'!C$6)</f>
        <v>0</v>
      </c>
      <c r="D29" s="22">
        <f>SUMIFS(fLançamentos[Valor],fLançamentos[Tipo], "Despesa",fLançamentos[Classificação],'Fluxo de Caixa'!$B29,fLançamentos[Mês],'Fluxo de Caixa'!D$6)</f>
        <v>0</v>
      </c>
      <c r="E29" s="22">
        <f>SUMIFS(fLançamentos[Valor],fLançamentos[Tipo], "Despesa",fLançamentos[Classificação],'Fluxo de Caixa'!$B29,fLançamentos[Mês],'Fluxo de Caixa'!E$6)</f>
        <v>0</v>
      </c>
      <c r="F29" s="22">
        <f>SUMIFS(fLançamentos[Valor],fLançamentos[Tipo], "Despesa",fLançamentos[Classificação],'Fluxo de Caixa'!$B29,fLançamentos[Mês],'Fluxo de Caixa'!F$6)</f>
        <v>0</v>
      </c>
      <c r="G29" s="22">
        <f>SUMIFS(fLançamentos[Valor],fLançamentos[Tipo], "Despesa",fLançamentos[Classificação],'Fluxo de Caixa'!$B29,fLançamentos[Mês],'Fluxo de Caixa'!G$6)</f>
        <v>0</v>
      </c>
      <c r="H29" s="22">
        <v>0</v>
      </c>
      <c r="I29" s="22">
        <v>0</v>
      </c>
      <c r="J29" s="22">
        <f>SUMIFS(fLançamentos[Valor],fLançamentos[Tipo], "Despesa",fLançamentos[Classificação],'Fluxo de Caixa'!$B29,fLançamentos[Mês],'Fluxo de Caixa'!J$6)</f>
        <v>0</v>
      </c>
      <c r="K29" s="22">
        <f>SUMIFS(fLançamentos[Valor],fLançamentos[Tipo], "Despesa",fLançamentos[Classificação],'Fluxo de Caixa'!$B29,fLançamentos[Mês],'Fluxo de Caixa'!K$6)</f>
        <v>0</v>
      </c>
      <c r="L29" s="22">
        <f>SUMIFS(fLançamentos[Valor],fLançamentos[Tipo], "Despesa",fLançamentos[Classificação],'Fluxo de Caixa'!$B29,fLançamentos[Mês],'Fluxo de Caixa'!L$6)</f>
        <v>0</v>
      </c>
      <c r="M29" s="22">
        <f>SUMIFS(fLançamentos[Valor],fLançamentos[Tipo], "Despesa",fLançamentos[Classificação],'Fluxo de Caixa'!$B29,fLançamentos[Mês],'Fluxo de Caixa'!M$6)</f>
        <v>0</v>
      </c>
      <c r="N29" s="22">
        <f>SUMIFS(fLançamentos[Valor],fLançamentos[Tipo], "Despesa",fLançamentos[Classificação],'Fluxo de Caixa'!$B29,fLançamentos[Mês],'Fluxo de Caixa'!N$6)</f>
        <v>0</v>
      </c>
      <c r="O29" s="23">
        <f t="shared" si="3"/>
        <v>0</v>
      </c>
      <c r="P29" s="11"/>
      <c r="R29" s="11"/>
    </row>
    <row r="30" spans="2:18" ht="19.899999999999999" customHeight="1" x14ac:dyDescent="0.25">
      <c r="B30" s="1" t="s">
        <v>38</v>
      </c>
      <c r="C30" s="22">
        <f>SUMIFS(fLançamentos[Valor],fLançamentos[Tipo], "Despesa",fLançamentos[Classificação],'Fluxo de Caixa'!$B30,fLançamentos[Mês],'Fluxo de Caixa'!C$6)</f>
        <v>200</v>
      </c>
      <c r="D30" s="22">
        <f>SUMIFS(fLançamentos[Valor],fLançamentos[Tipo], "Despesa",fLançamentos[Classificação],'Fluxo de Caixa'!$B30,fLançamentos[Mês],'Fluxo de Caixa'!D$6)</f>
        <v>2562.6800000000003</v>
      </c>
      <c r="E30" s="22">
        <f>SUMIFS(fLançamentos[Valor],fLançamentos[Tipo], "Despesa",fLançamentos[Classificação],'Fluxo de Caixa'!$B30,fLançamentos[Mês],'Fluxo de Caixa'!E$6)</f>
        <v>3583.63</v>
      </c>
      <c r="F30" s="22">
        <f>SUMIFS(fLançamentos[Valor],fLançamentos[Tipo], "Despesa",fLançamentos[Classificação],'Fluxo de Caixa'!$B30,fLançamentos[Mês],'Fluxo de Caixa'!F$6)</f>
        <v>4575.88</v>
      </c>
      <c r="G30" s="22">
        <f>SUMIFS(fLançamentos[Valor],fLançamentos[Tipo], "Despesa",fLançamentos[Classificação],'Fluxo de Caixa'!$B30,fLançamentos[Mês],'Fluxo de Caixa'!G$6)</f>
        <v>1988.5300000000002</v>
      </c>
      <c r="H30" s="22">
        <f>SUMIFS(fLançamentos[Valor],fLançamentos[Tipo], "Despesa",fLançamentos[Classificação],'Fluxo de Caixa'!$B30,fLançamentos[Mês],'Fluxo de Caixa'!H$6)</f>
        <v>1908.5300000000002</v>
      </c>
      <c r="I30" s="22">
        <v>2446.14</v>
      </c>
      <c r="J30" s="22">
        <f>SUMIFS(fLançamentos[Valor],fLançamentos[Tipo], "Despesa",fLançamentos[Classificação],'Fluxo de Caixa'!$B30,fLançamentos[Mês],'Fluxo de Caixa'!J$6)</f>
        <v>2666.1400000000003</v>
      </c>
      <c r="K30" s="22">
        <f>SUMIFS(fLançamentos[Valor],fLançamentos[Tipo], "Despesa",fLançamentos[Classificação],'Fluxo de Caixa'!$B30,fLançamentos[Mês],'Fluxo de Caixa'!K$6)</f>
        <v>2163.4</v>
      </c>
      <c r="L30" s="22">
        <f>SUMIFS(fLançamentos[Valor],fLançamentos[Tipo], "Despesa",fLançamentos[Classificação],'Fluxo de Caixa'!$B30,fLançamentos[Mês],'Fluxo de Caixa'!L$6)</f>
        <v>0</v>
      </c>
      <c r="M30" s="22">
        <f>SUMIFS(fLançamentos[Valor],fLançamentos[Tipo], "Despesa",fLançamentos[Classificação],'Fluxo de Caixa'!$B30,fLançamentos[Mês],'Fluxo de Caixa'!M$6)</f>
        <v>0</v>
      </c>
      <c r="N30" s="22">
        <f>SUMIFS(fLançamentos[Valor],fLançamentos[Tipo], "Despesa",fLançamentos[Classificação],'Fluxo de Caixa'!$B30,fLançamentos[Mês],'Fluxo de Caixa'!N$6)</f>
        <v>0</v>
      </c>
      <c r="O30" s="23">
        <f t="shared" si="3"/>
        <v>22094.930000000004</v>
      </c>
      <c r="P30" s="11"/>
      <c r="R30" s="11"/>
    </row>
    <row r="31" spans="2:18" ht="19.899999999999999" customHeight="1" x14ac:dyDescent="0.25">
      <c r="B31" s="1" t="s">
        <v>39</v>
      </c>
      <c r="C31" s="22">
        <f>SUMIFS(fLançamentos[Valor],fLançamentos[Tipo], "Despesa",fLançamentos[Classificação],'Fluxo de Caixa'!$B31,fLançamentos[Mês],'Fluxo de Caixa'!C$6)</f>
        <v>0</v>
      </c>
      <c r="D31" s="22">
        <f>SUMIFS(fLançamentos[Valor],fLançamentos[Tipo], "Despesa",fLançamentos[Classificação],'Fluxo de Caixa'!$B31,fLançamentos[Mês],'Fluxo de Caixa'!D$6)</f>
        <v>3355.25</v>
      </c>
      <c r="E31" s="22">
        <f>SUMIFS(fLançamentos[Valor],fLançamentos[Tipo], "Despesa",fLançamentos[Classificação],'Fluxo de Caixa'!$B31,fLançamentos[Mês],'Fluxo de Caixa'!E$6)</f>
        <v>3376.66</v>
      </c>
      <c r="F31" s="22">
        <f>SUMIFS(fLançamentos[Valor],fLançamentos[Tipo], "Despesa",fLançamentos[Classificação],'Fluxo de Caixa'!$B31,fLançamentos[Mês],'Fluxo de Caixa'!F$6)</f>
        <v>3376.66</v>
      </c>
      <c r="G31" s="22">
        <f>SUMIFS(fLançamentos[Valor],fLançamentos[Tipo], "Despesa",fLançamentos[Classificação],'Fluxo de Caixa'!$B31,fLançamentos[Mês],'Fluxo de Caixa'!G$6)</f>
        <v>3376.66</v>
      </c>
      <c r="H31" s="22">
        <f>SUMIFS(fLançamentos[Valor],fLançamentos[Tipo], "Despesa",fLançamentos[Classificação],'Fluxo de Caixa'!$B31,fLançamentos[Mês],'Fluxo de Caixa'!H$6)</f>
        <v>3385.66</v>
      </c>
      <c r="I31" s="22">
        <f>SUMIFS(fLançamentos[Valor],fLançamentos[Tipo], "Despesa",fLançamentos[Classificação],'Fluxo de Caixa'!$B31,fLançamentos[Mês],'Fluxo de Caixa'!I$6)</f>
        <v>3663.14</v>
      </c>
      <c r="J31" s="22">
        <f>SUMIFS(fLançamentos[Valor],fLançamentos[Tipo], "Despesa",fLançamentos[Classificação],'Fluxo de Caixa'!$B31,fLançamentos[Mês],'Fluxo de Caixa'!J$6)</f>
        <v>3385.66</v>
      </c>
      <c r="K31" s="22">
        <f>SUMIFS(fLançamentos[Valor],fLançamentos[Tipo], "Despesa",fLançamentos[Classificação],'Fluxo de Caixa'!$B31,fLançamentos[Mês],'Fluxo de Caixa'!K$6)</f>
        <v>0</v>
      </c>
      <c r="L31" s="22">
        <f>SUMIFS(fLançamentos[Valor],fLançamentos[Tipo], "Despesa",fLançamentos[Classificação],'Fluxo de Caixa'!$B31,fLançamentos[Mês],'Fluxo de Caixa'!L$6)</f>
        <v>0</v>
      </c>
      <c r="M31" s="22">
        <f>SUMIFS(fLançamentos[Valor],fLançamentos[Tipo], "Despesa",fLançamentos[Classificação],'Fluxo de Caixa'!$B31,fLançamentos[Mês],'Fluxo de Caixa'!M$6)</f>
        <v>0</v>
      </c>
      <c r="N31" s="22">
        <f>SUMIFS(fLançamentos[Valor],fLançamentos[Tipo], "Despesa",fLançamentos[Classificação],'Fluxo de Caixa'!$B31,fLançamentos[Mês],'Fluxo de Caixa'!N$6)</f>
        <v>0</v>
      </c>
      <c r="O31" s="23">
        <f t="shared" si="3"/>
        <v>23919.69</v>
      </c>
      <c r="R31" s="11"/>
    </row>
    <row r="32" spans="2:18" ht="19.899999999999999" customHeight="1" x14ac:dyDescent="0.25">
      <c r="B32" s="1" t="s">
        <v>40</v>
      </c>
      <c r="C32" s="22">
        <f>SUMIFS(fLançamentos[Valor],fLançamentos[Tipo], "Despesa",fLançamentos[Classificação],'Fluxo de Caixa'!$B32,fLançamentos[Mês],'Fluxo de Caixa'!C$6)</f>
        <v>0</v>
      </c>
      <c r="D32" s="22">
        <f>SUMIFS(fLançamentos[Valor],fLançamentos[Tipo], "Despesa",fLançamentos[Classificação],'Fluxo de Caixa'!$B32,fLançamentos[Mês],'Fluxo de Caixa'!D$6)</f>
        <v>0</v>
      </c>
      <c r="E32" s="22">
        <f>SUMIFS(fLançamentos[Valor],fLançamentos[Tipo], "Despesa",fLançamentos[Classificação],'Fluxo de Caixa'!$B32,fLançamentos[Mês],'Fluxo de Caixa'!E$6)</f>
        <v>0</v>
      </c>
      <c r="F32" s="22">
        <f>SUMIFS(fLançamentos[Valor],fLançamentos[Tipo], "Despesa",fLançamentos[Classificação],'Fluxo de Caixa'!$B32,fLançamentos[Mês],'Fluxo de Caixa'!F$6)</f>
        <v>0</v>
      </c>
      <c r="G32" s="22">
        <f>SUMIFS(fLançamentos[Valor],fLançamentos[Tipo], "Despesa",fLançamentos[Classificação],'Fluxo de Caixa'!$B32,fLançamentos[Mês],'Fluxo de Caixa'!G$6)</f>
        <v>0</v>
      </c>
      <c r="H32" s="22">
        <f>SUMIFS(fLançamentos[Valor],fLançamentos[Tipo], "Despesa",fLançamentos[Classificação],'Fluxo de Caixa'!$B32,fLançamentos[Mês],'Fluxo de Caixa'!H$6)</f>
        <v>0</v>
      </c>
      <c r="I32" s="22">
        <f>SUMIFS(fLançamentos[Valor],fLançamentos[Tipo], "Despesa",fLançamentos[Classificação],'Fluxo de Caixa'!$B32,fLançamentos[Mês],'Fluxo de Caixa'!I$6)</f>
        <v>0</v>
      </c>
      <c r="J32" s="22">
        <f>SUMIFS(fLançamentos[Valor],fLançamentos[Tipo], "Despesa",fLançamentos[Classificação],'Fluxo de Caixa'!$B32,fLançamentos[Mês],'Fluxo de Caixa'!J$6)</f>
        <v>0</v>
      </c>
      <c r="K32" s="22">
        <f>SUMIFS(fLançamentos[Valor],fLançamentos[Tipo], "Despesa",fLançamentos[Classificação],'Fluxo de Caixa'!$B32,fLançamentos[Mês],'Fluxo de Caixa'!K$6)</f>
        <v>0</v>
      </c>
      <c r="L32" s="22">
        <f>SUMIFS(fLançamentos[Valor],fLançamentos[Tipo], "Despesa",fLançamentos[Classificação],'Fluxo de Caixa'!$B32,fLançamentos[Mês],'Fluxo de Caixa'!L$6)</f>
        <v>0</v>
      </c>
      <c r="M32" s="22">
        <f>SUMIFS(fLançamentos[Valor],fLançamentos[Tipo], "Despesa",fLançamentos[Classificação],'Fluxo de Caixa'!$B32,fLançamentos[Mês],'Fluxo de Caixa'!M$6)</f>
        <v>0</v>
      </c>
      <c r="N32" s="22">
        <f>SUMIFS(fLançamentos[Valor],fLançamentos[Tipo], "Despesa",fLançamentos[Classificação],'Fluxo de Caixa'!$B32,fLançamentos[Mês],'Fluxo de Caixa'!N$6)</f>
        <v>0</v>
      </c>
      <c r="O32" s="23">
        <f t="shared" si="3"/>
        <v>0</v>
      </c>
      <c r="P32" s="48"/>
      <c r="R32" s="11"/>
    </row>
    <row r="33" spans="2:18" ht="19.899999999999999" customHeight="1" x14ac:dyDescent="0.25">
      <c r="B33" s="1" t="s">
        <v>24</v>
      </c>
      <c r="C33" s="22">
        <f>SUMIFS(fLançamentos[Valor],fLançamentos[Tipo], "Despesa",fLançamentos[Classificação],'Fluxo de Caixa'!$B33,fLançamentos[Mês],'Fluxo de Caixa'!C$6)</f>
        <v>275.39999999999998</v>
      </c>
      <c r="D33" s="22">
        <f>SUMIFS(fLançamentos[Valor],fLançamentos[Tipo], "Despesa",fLançamentos[Classificação],'Fluxo de Caixa'!$B33,fLançamentos[Mês],'Fluxo de Caixa'!D$6)</f>
        <v>1660.66</v>
      </c>
      <c r="E33" s="22">
        <f>SUMIFS(fLançamentos[Valor],fLançamentos[Tipo], "Despesa",fLançamentos[Classificação],'Fluxo de Caixa'!$B33,fLançamentos[Mês],'Fluxo de Caixa'!E$6)</f>
        <v>1910.8300000000002</v>
      </c>
      <c r="F33" s="22">
        <f>SUMIFS(fLançamentos[Valor],fLançamentos[Tipo], "Despesa",fLançamentos[Classificação],'Fluxo de Caixa'!$B33,fLançamentos[Mês],'Fluxo de Caixa'!F$6)</f>
        <v>1556.1</v>
      </c>
      <c r="G33" s="22">
        <f>SUMIFS(fLançamentos[Valor],fLançamentos[Tipo], "Despesa",fLançamentos[Classificação],'Fluxo de Caixa'!$B33,fLançamentos[Mês],'Fluxo de Caixa'!G$6)</f>
        <v>2703.6099999999997</v>
      </c>
      <c r="H33" s="22">
        <f>SUMIFS(fLançamentos[Valor],fLançamentos[Tipo], "Despesa",fLançamentos[Classificação],'Fluxo de Caixa'!$B33,fLançamentos[Mês],'Fluxo de Caixa'!H$6)</f>
        <v>763.21999999999991</v>
      </c>
      <c r="I33" s="22">
        <v>1806.72</v>
      </c>
      <c r="J33" s="22">
        <f>SUMIFS(fLançamentos[Valor],fLançamentos[Tipo], "Despesa",fLançamentos[Classificação],'Fluxo de Caixa'!$B33,fLançamentos[Mês],'Fluxo de Caixa'!J$6)</f>
        <v>1345.08</v>
      </c>
      <c r="K33" s="22">
        <f>SUMIFS(fLançamentos[Valor],fLançamentos[Tipo], "Despesa",fLançamentos[Classificação],'Fluxo de Caixa'!$B33,fLançamentos[Mês],'Fluxo de Caixa'!K$6)</f>
        <v>639.81999999999994</v>
      </c>
      <c r="L33" s="22">
        <f>SUMIFS(fLançamentos[Valor],fLançamentos[Tipo], "Despesa",fLançamentos[Classificação],'Fluxo de Caixa'!$B33,fLançamentos[Mês],'Fluxo de Caixa'!L$6)</f>
        <v>0</v>
      </c>
      <c r="M33" s="22">
        <f>SUMIFS(fLançamentos[Valor],fLançamentos[Tipo], "Despesa",fLançamentos[Classificação],'Fluxo de Caixa'!$B33,fLançamentos[Mês],'Fluxo de Caixa'!M$6)</f>
        <v>0</v>
      </c>
      <c r="N33" s="22">
        <f>SUMIFS(fLançamentos[Valor],fLançamentos[Tipo], "Despesa",fLançamentos[Classificação],'Fluxo de Caixa'!$B33,fLançamentos[Mês],'Fluxo de Caixa'!N$6)</f>
        <v>0</v>
      </c>
      <c r="O33" s="23">
        <f t="shared" si="3"/>
        <v>12661.439999999999</v>
      </c>
      <c r="R33" s="11"/>
    </row>
    <row r="34" spans="2:18" ht="19.899999999999999" customHeight="1" x14ac:dyDescent="0.25">
      <c r="B34" s="1" t="s">
        <v>41</v>
      </c>
      <c r="C34" s="22">
        <f>SUMIFS(fLançamentos[Valor],fLançamentos[Tipo], "Despesa",fLançamentos[Classificação],'Fluxo de Caixa'!$B34,fLançamentos[Mês],'Fluxo de Caixa'!C$6)</f>
        <v>495.37</v>
      </c>
      <c r="D34" s="22">
        <f>SUMIFS(fLançamentos[Valor],fLançamentos[Tipo], "Despesa",fLançamentos[Classificação],'Fluxo de Caixa'!$B34,fLançamentos[Mês],'Fluxo de Caixa'!D$6)</f>
        <v>903.23</v>
      </c>
      <c r="E34" s="22">
        <f>SUMIFS(fLançamentos[Valor],fLançamentos[Tipo], "Despesa",fLançamentos[Classificação],'Fluxo de Caixa'!$B34,fLançamentos[Mês],'Fluxo de Caixa'!E$6)</f>
        <v>1766.3600000000001</v>
      </c>
      <c r="F34" s="22">
        <f>SUMIFS(fLançamentos[Valor],fLançamentos[Tipo], "Despesa",fLançamentos[Classificação],'Fluxo de Caixa'!$B34,fLançamentos[Mês],'Fluxo de Caixa'!F$6)</f>
        <v>1283.33</v>
      </c>
      <c r="G34" s="22">
        <f>SUMIFS(fLançamentos[Valor],fLançamentos[Tipo], "Despesa",fLançamentos[Classificação],'Fluxo de Caixa'!$B34,fLançamentos[Mês],'Fluxo de Caixa'!G$6)</f>
        <v>391.04</v>
      </c>
      <c r="H34" s="22">
        <f>SUMIFS(fLançamentos[Valor],fLançamentos[Tipo], "Despesa",fLançamentos[Classificação],'Fluxo de Caixa'!$B34,fLançamentos[Mês],'Fluxo de Caixa'!H$6)</f>
        <v>0</v>
      </c>
      <c r="I34" s="22">
        <f>SUMIFS(fLançamentos[Valor],fLançamentos[Tipo], "Despesa",fLançamentos[Classificação],'Fluxo de Caixa'!$B34,fLançamentos[Mês],'Fluxo de Caixa'!I$6)</f>
        <v>0</v>
      </c>
      <c r="J34" s="22">
        <f>SUMIFS(fLançamentos[Valor],fLançamentos[Tipo], "Despesa",fLançamentos[Classificação],'Fluxo de Caixa'!$B34,fLançamentos[Mês],'Fluxo de Caixa'!J$6)</f>
        <v>0</v>
      </c>
      <c r="K34" s="22">
        <f>SUMIFS(fLançamentos[Valor],fLançamentos[Tipo], "Despesa",fLançamentos[Classificação],'Fluxo de Caixa'!$B34,fLançamentos[Mês],'Fluxo de Caixa'!K$6)</f>
        <v>0</v>
      </c>
      <c r="L34" s="22">
        <f>SUMIFS(fLançamentos[Valor],fLançamentos[Tipo], "Despesa",fLançamentos[Classificação],'Fluxo de Caixa'!$B34,fLançamentos[Mês],'Fluxo de Caixa'!L$6)</f>
        <v>0</v>
      </c>
      <c r="M34" s="22">
        <f>SUMIFS(fLançamentos[Valor],fLançamentos[Tipo], "Despesa",fLançamentos[Classificação],'Fluxo de Caixa'!$B34,fLançamentos[Mês],'Fluxo de Caixa'!M$6)</f>
        <v>0</v>
      </c>
      <c r="N34" s="22">
        <f>SUMIFS(fLançamentos[Valor],fLançamentos[Tipo], "Despesa",fLançamentos[Classificação],'Fluxo de Caixa'!$B34,fLançamentos[Mês],'Fluxo de Caixa'!N$6)</f>
        <v>0</v>
      </c>
      <c r="O34" s="23">
        <f t="shared" si="3"/>
        <v>4839.33</v>
      </c>
      <c r="R34" s="11"/>
    </row>
    <row r="35" spans="2:18" ht="19.899999999999999" customHeight="1" x14ac:dyDescent="0.25">
      <c r="B35" s="1" t="s">
        <v>42</v>
      </c>
      <c r="C35" s="22">
        <f>SUMIFS(fLançamentos[Valor],fLançamentos[Tipo], "Despesa",fLançamentos[Classificação],'Fluxo de Caixa'!$B35,fLançamentos[Mês],'Fluxo de Caixa'!C$6)</f>
        <v>0</v>
      </c>
      <c r="D35" s="22">
        <f>SUMIFS(fLançamentos[Valor],fLançamentos[Tipo], "Despesa",fLançamentos[Classificação],'Fluxo de Caixa'!$B35,fLançamentos[Mês],'Fluxo de Caixa'!D$6)</f>
        <v>0</v>
      </c>
      <c r="E35" s="22">
        <f>SUMIFS(fLançamentos[Valor],fLançamentos[Tipo], "Despesa",fLançamentos[Classificação],'Fluxo de Caixa'!$B35,fLançamentos[Mês],'Fluxo de Caixa'!E$6)</f>
        <v>0</v>
      </c>
      <c r="F35" s="22">
        <f>SUMIFS(fLançamentos[Valor],fLançamentos[Tipo], "Despesa",fLançamentos[Classificação],'Fluxo de Caixa'!$B35,fLançamentos[Mês],'Fluxo de Caixa'!F$6)</f>
        <v>0</v>
      </c>
      <c r="G35" s="22">
        <f>SUMIFS(fLançamentos[Valor],fLançamentos[Tipo], "Despesa",fLançamentos[Classificação],'Fluxo de Caixa'!$B35,fLançamentos[Mês],'Fluxo de Caixa'!G$6)</f>
        <v>0</v>
      </c>
      <c r="H35" s="22">
        <f>SUMIFS(fLançamentos[Valor],fLançamentos[Tipo], "Despesa",fLançamentos[Classificação],'Fluxo de Caixa'!$B35,fLançamentos[Mês],'Fluxo de Caixa'!H$6)</f>
        <v>0</v>
      </c>
      <c r="I35" s="22">
        <f>SUMIFS(fLançamentos[Valor],fLançamentos[Tipo], "Despesa",fLançamentos[Classificação],'Fluxo de Caixa'!$B35,fLançamentos[Mês],'Fluxo de Caixa'!I$6)</f>
        <v>0</v>
      </c>
      <c r="J35" s="22">
        <f>SUMIFS(fLançamentos[Valor],fLançamentos[Tipo], "Despesa",fLançamentos[Classificação],'Fluxo de Caixa'!$B35,fLançamentos[Mês],'Fluxo de Caixa'!J$6)</f>
        <v>0</v>
      </c>
      <c r="K35" s="22">
        <f>SUMIFS(fLançamentos[Valor],fLançamentos[Tipo], "Despesa",fLançamentos[Classificação],'Fluxo de Caixa'!$B35,fLançamentos[Mês],'Fluxo de Caixa'!K$6)</f>
        <v>0</v>
      </c>
      <c r="L35" s="22">
        <f>SUMIFS(fLançamentos[Valor],fLançamentos[Tipo], "Despesa",fLançamentos[Classificação],'Fluxo de Caixa'!$B35,fLançamentos[Mês],'Fluxo de Caixa'!L$6)</f>
        <v>0</v>
      </c>
      <c r="M35" s="22">
        <f>SUMIFS(fLançamentos[Valor],fLançamentos[Tipo], "Despesa",fLançamentos[Classificação],'Fluxo de Caixa'!$B35,fLançamentos[Mês],'Fluxo de Caixa'!M$6)</f>
        <v>0</v>
      </c>
      <c r="N35" s="22">
        <f>SUMIFS(fLançamentos[Valor],fLançamentos[Tipo], "Despesa",fLançamentos[Classificação],'Fluxo de Caixa'!$B35,fLançamentos[Mês],'Fluxo de Caixa'!N$6)</f>
        <v>0</v>
      </c>
      <c r="O35" s="23">
        <f t="shared" si="3"/>
        <v>0</v>
      </c>
      <c r="R35" s="11"/>
    </row>
    <row r="36" spans="2:18" ht="19.899999999999999" customHeight="1" x14ac:dyDescent="0.25">
      <c r="B36" s="1" t="s">
        <v>43</v>
      </c>
      <c r="C36" s="22">
        <f>SUMIFS(fLançamentos[Valor],fLançamentos[Tipo], "Despesa",fLançamentos[Classificação],'Fluxo de Caixa'!$B36,fLançamentos[Mês],'Fluxo de Caixa'!C$6)</f>
        <v>0</v>
      </c>
      <c r="D36" s="22">
        <f>SUMIFS(fLançamentos[Valor],fLançamentos[Tipo], "Despesa",fLançamentos[Classificação],'Fluxo de Caixa'!$B36,fLançamentos[Mês],'Fluxo de Caixa'!D$6)</f>
        <v>0</v>
      </c>
      <c r="E36" s="22">
        <f>SUMIFS(fLançamentos[Valor],fLançamentos[Tipo], "Despesa",fLançamentos[Classificação],'Fluxo de Caixa'!$B36,fLançamentos[Mês],'Fluxo de Caixa'!E$6)</f>
        <v>0</v>
      </c>
      <c r="F36" s="22">
        <f>SUMIFS(fLançamentos[Valor],fLançamentos[Tipo], "Despesa",fLançamentos[Classificação],'Fluxo de Caixa'!$B36,fLançamentos[Mês],'Fluxo de Caixa'!F$6)</f>
        <v>0</v>
      </c>
      <c r="G36" s="22">
        <f>SUMIFS(fLançamentos[Valor],fLançamentos[Tipo], "Despesa",fLançamentos[Classificação],'Fluxo de Caixa'!$B36,fLançamentos[Mês],'Fluxo de Caixa'!G$6)</f>
        <v>0</v>
      </c>
      <c r="H36" s="22">
        <f>SUMIFS(fLançamentos[Valor],fLançamentos[Tipo], "Despesa",fLançamentos[Classificação],'Fluxo de Caixa'!$B36,fLançamentos[Mês],'Fluxo de Caixa'!H$6)</f>
        <v>0</v>
      </c>
      <c r="I36" s="22">
        <f>SUMIFS(fLançamentos[Valor],fLançamentos[Tipo], "Despesa",fLançamentos[Classificação],'Fluxo de Caixa'!$B36,fLançamentos[Mês],'Fluxo de Caixa'!I$6)</f>
        <v>0</v>
      </c>
      <c r="J36" s="22">
        <f>SUMIFS(fLançamentos[Valor],fLançamentos[Tipo], "Despesa",fLançamentos[Classificação],'Fluxo de Caixa'!$B36,fLançamentos[Mês],'Fluxo de Caixa'!J$6)</f>
        <v>0</v>
      </c>
      <c r="K36" s="22">
        <f>SUMIFS(fLançamentos[Valor],fLançamentos[Tipo], "Despesa",fLançamentos[Classificação],'Fluxo de Caixa'!$B36,fLançamentos[Mês],'Fluxo de Caixa'!K$6)</f>
        <v>0</v>
      </c>
      <c r="L36" s="22">
        <f>SUMIFS(fLançamentos[Valor],fLançamentos[Tipo], "Despesa",fLançamentos[Classificação],'Fluxo de Caixa'!$B36,fLançamentos[Mês],'Fluxo de Caixa'!L$6)</f>
        <v>0</v>
      </c>
      <c r="M36" s="22">
        <f>SUMIFS(fLançamentos[Valor],fLançamentos[Tipo], "Despesa",fLançamentos[Classificação],'Fluxo de Caixa'!$B36,fLançamentos[Mês],'Fluxo de Caixa'!M$6)</f>
        <v>0</v>
      </c>
      <c r="N36" s="22">
        <f>SUMIFS(fLançamentos[Valor],fLançamentos[Tipo], "Despesa",fLançamentos[Classificação],'Fluxo de Caixa'!$B36,fLançamentos[Mês],'Fluxo de Caixa'!N$6)</f>
        <v>0</v>
      </c>
      <c r="O36" s="23">
        <f t="shared" si="3"/>
        <v>0</v>
      </c>
      <c r="R36" s="11"/>
    </row>
    <row r="37" spans="2:18" ht="19.899999999999999" customHeight="1" x14ac:dyDescent="0.25">
      <c r="B37" s="1" t="s">
        <v>25</v>
      </c>
      <c r="C37" s="22">
        <f>SUMIFS(fLançamentos[Valor],fLançamentos[Tipo], "Despesa",fLançamentos[Classificação],'Fluxo de Caixa'!$B37,fLançamentos[Mês],'Fluxo de Caixa'!C$6)</f>
        <v>0</v>
      </c>
      <c r="D37" s="22">
        <f>SUMIFS(fLançamentos[Valor],fLançamentos[Tipo], "Despesa",fLançamentos[Classificação],'Fluxo de Caixa'!$B37,fLançamentos[Mês],'Fluxo de Caixa'!D$6)</f>
        <v>0</v>
      </c>
      <c r="E37" s="22">
        <f>SUMIFS(fLançamentos[Valor],fLançamentos[Tipo], "Despesa",fLançamentos[Classificação],'Fluxo de Caixa'!$B37,fLançamentos[Mês],'Fluxo de Caixa'!E$6)</f>
        <v>0</v>
      </c>
      <c r="F37" s="22">
        <f>SUMIFS(fLançamentos[Valor],fLançamentos[Tipo], "Despesa",fLançamentos[Classificação],'Fluxo de Caixa'!$B37,fLançamentos[Mês],'Fluxo de Caixa'!F$6)</f>
        <v>0</v>
      </c>
      <c r="G37" s="22">
        <f>SUMIFS(fLançamentos[Valor],fLançamentos[Tipo], "Despesa",fLançamentos[Classificação],'Fluxo de Caixa'!$B37,fLançamentos[Mês],'Fluxo de Caixa'!G$6)</f>
        <v>0</v>
      </c>
      <c r="H37" s="22">
        <v>0</v>
      </c>
      <c r="I37" s="22">
        <v>0</v>
      </c>
      <c r="J37" s="22">
        <f>SUMIFS(fLançamentos[Valor],fLançamentos[Tipo], "Despesa",fLançamentos[Classificação],'Fluxo de Caixa'!$B37,fLançamentos[Mês],'Fluxo de Caixa'!J$6)</f>
        <v>0</v>
      </c>
      <c r="K37" s="22">
        <f>SUMIFS(fLançamentos[Valor],fLançamentos[Tipo], "Despesa",fLançamentos[Classificação],'Fluxo de Caixa'!$B37,fLançamentos[Mês],'Fluxo de Caixa'!K$6)</f>
        <v>0</v>
      </c>
      <c r="L37" s="22">
        <f>SUMIFS(fLançamentos[Valor],fLançamentos[Tipo], "Despesa",fLançamentos[Classificação],'Fluxo de Caixa'!$B37,fLançamentos[Mês],'Fluxo de Caixa'!L$6)</f>
        <v>0</v>
      </c>
      <c r="M37" s="22">
        <f>SUMIFS(fLançamentos[Valor],fLançamentos[Tipo], "Despesa",fLançamentos[Classificação],'Fluxo de Caixa'!$B37,fLançamentos[Mês],'Fluxo de Caixa'!M$6)</f>
        <v>0</v>
      </c>
      <c r="N37" s="22">
        <f>SUMIFS(fLançamentos[Valor],fLançamentos[Tipo], "Despesa",fLançamentos[Classificação],'Fluxo de Caixa'!$B37,fLançamentos[Mês],'Fluxo de Caixa'!N$6)</f>
        <v>0</v>
      </c>
      <c r="O37" s="23">
        <f t="shared" si="3"/>
        <v>0</v>
      </c>
      <c r="R37" s="11"/>
    </row>
    <row r="38" spans="2:18" ht="19.899999999999999" customHeight="1" x14ac:dyDescent="0.25">
      <c r="B38" s="1" t="s">
        <v>31</v>
      </c>
      <c r="C38" s="22">
        <f>SUMIFS(fLançamentos[Valor],fLançamentos[Tipo], "Despesa",fLançamentos[Classificação],'Fluxo de Caixa'!$B38,fLançamentos[Mês],'Fluxo de Caixa'!C$6)</f>
        <v>0</v>
      </c>
      <c r="D38" s="22">
        <f>SUMIFS(fLançamentos[Valor],fLançamentos[Tipo], "Despesa",fLançamentos[Classificação],'Fluxo de Caixa'!$B38,fLançamentos[Mês],'Fluxo de Caixa'!D$6)</f>
        <v>0</v>
      </c>
      <c r="E38" s="22">
        <f>SUMIFS(fLançamentos[Valor],fLançamentos[Tipo], "Despesa",fLançamentos[Classificação],'Fluxo de Caixa'!$B38,fLançamentos[Mês],'Fluxo de Caixa'!E$6)</f>
        <v>0</v>
      </c>
      <c r="F38" s="22">
        <f>SUMIFS(fLançamentos[Valor],fLançamentos[Tipo], "Despesa",fLançamentos[Classificação],'Fluxo de Caixa'!$B38,fLançamentos[Mês],'Fluxo de Caixa'!F$6)</f>
        <v>0</v>
      </c>
      <c r="G38" s="22">
        <f>SUMIFS(fLançamentos[Valor],fLançamentos[Tipo], "Despesa",fLançamentos[Classificação],'Fluxo de Caixa'!$B38,fLançamentos[Mês],'Fluxo de Caixa'!G$6)</f>
        <v>0</v>
      </c>
      <c r="H38" s="22">
        <f>SUMIFS(fLançamentos[Valor],fLançamentos[Tipo], "Despesa",fLançamentos[Classificação],'Fluxo de Caixa'!$B38,fLançamentos[Mês],'Fluxo de Caixa'!H$6)</f>
        <v>0</v>
      </c>
      <c r="I38" s="22">
        <f>SUMIFS(fLançamentos[Valor],fLançamentos[Tipo], "Despesa",fLançamentos[Classificação],'Fluxo de Caixa'!$B38,fLançamentos[Mês],'Fluxo de Caixa'!I$6)</f>
        <v>0</v>
      </c>
      <c r="J38" s="22">
        <f>SUMIFS(fLançamentos[Valor],fLançamentos[Tipo], "Despesa",fLançamentos[Classificação],'Fluxo de Caixa'!$B38,fLançamentos[Mês],'Fluxo de Caixa'!J$6)</f>
        <v>0</v>
      </c>
      <c r="K38" s="22">
        <f>SUMIFS(fLançamentos[Valor],fLançamentos[Tipo], "Despesa",fLançamentos[Classificação],'Fluxo de Caixa'!$B38,fLançamentos[Mês],'Fluxo de Caixa'!K$6)</f>
        <v>0</v>
      </c>
      <c r="L38" s="22">
        <f>SUMIFS(fLançamentos[Valor],fLançamentos[Tipo], "Despesa",fLançamentos[Classificação],'Fluxo de Caixa'!$B38,fLançamentos[Mês],'Fluxo de Caixa'!L$6)</f>
        <v>0</v>
      </c>
      <c r="M38" s="22">
        <f>SUMIFS(fLançamentos[Valor],fLançamentos[Tipo], "Despesa",fLançamentos[Classificação],'Fluxo de Caixa'!$B38,fLançamentos[Mês],'Fluxo de Caixa'!M$6)</f>
        <v>0</v>
      </c>
      <c r="N38" s="22">
        <f>SUMIFS(fLançamentos[Valor],fLançamentos[Tipo], "Despesa",fLançamentos[Classificação],'Fluxo de Caixa'!$B38,fLançamentos[Mês],'Fluxo de Caixa'!N$6)</f>
        <v>0</v>
      </c>
      <c r="O38" s="23">
        <f t="shared" si="3"/>
        <v>0</v>
      </c>
      <c r="R38" s="11"/>
    </row>
    <row r="39" spans="2:18" ht="19.899999999999999" customHeight="1" x14ac:dyDescent="0.25">
      <c r="B39" s="5" t="s">
        <v>12</v>
      </c>
      <c r="C39" s="16">
        <f>SUM(C15:C38)</f>
        <v>29863.150000000005</v>
      </c>
      <c r="D39" s="16">
        <f t="shared" ref="D39:O39" si="4">SUM(D15:D38)</f>
        <v>49724.420000000006</v>
      </c>
      <c r="E39" s="16">
        <f t="shared" si="4"/>
        <v>57361.719999999987</v>
      </c>
      <c r="F39" s="16">
        <f t="shared" si="4"/>
        <v>59804.93</v>
      </c>
      <c r="G39" s="16">
        <f t="shared" si="4"/>
        <v>53449.189999999995</v>
      </c>
      <c r="H39" s="16">
        <f t="shared" si="4"/>
        <v>55036.340000000011</v>
      </c>
      <c r="I39" s="16">
        <f t="shared" si="4"/>
        <v>64912.82</v>
      </c>
      <c r="J39" s="16">
        <f t="shared" si="4"/>
        <v>62028.62000000001</v>
      </c>
      <c r="K39" s="16">
        <f t="shared" si="4"/>
        <v>45856.95</v>
      </c>
      <c r="L39" s="16">
        <f t="shared" si="4"/>
        <v>0</v>
      </c>
      <c r="M39" s="16">
        <f t="shared" si="4"/>
        <v>0</v>
      </c>
      <c r="N39" s="16">
        <f t="shared" si="4"/>
        <v>0</v>
      </c>
      <c r="O39" s="16">
        <f t="shared" si="4"/>
        <v>478038.14</v>
      </c>
      <c r="R39" s="11"/>
    </row>
    <row r="40" spans="2:18" ht="19.899999999999999" customHeight="1" x14ac:dyDescent="0.25">
      <c r="B40" s="1" t="s">
        <v>26</v>
      </c>
      <c r="C40" s="24">
        <f>C13-C39</f>
        <v>136.84999999999491</v>
      </c>
      <c r="D40" s="24">
        <f t="shared" ref="D40:O40" si="5">D13-D39</f>
        <v>-7724.4200000000055</v>
      </c>
      <c r="E40" s="24">
        <f t="shared" si="5"/>
        <v>34138.280000000013</v>
      </c>
      <c r="F40" s="24">
        <f t="shared" si="5"/>
        <v>6945.07</v>
      </c>
      <c r="G40" s="24">
        <f t="shared" si="5"/>
        <v>13300.810000000005</v>
      </c>
      <c r="H40" s="24">
        <f>H13-H39</f>
        <v>11713.659999999989</v>
      </c>
      <c r="I40" s="24">
        <f t="shared" si="5"/>
        <v>1837.1800000000003</v>
      </c>
      <c r="J40" s="24">
        <f t="shared" si="5"/>
        <v>4721.3799999999901</v>
      </c>
      <c r="K40" s="24">
        <f t="shared" si="5"/>
        <v>20893.050000000003</v>
      </c>
      <c r="L40" s="24">
        <f t="shared" si="5"/>
        <v>0</v>
      </c>
      <c r="M40" s="24">
        <f t="shared" si="5"/>
        <v>0</v>
      </c>
      <c r="N40" s="24">
        <f t="shared" si="5"/>
        <v>0</v>
      </c>
      <c r="O40" s="24">
        <f t="shared" si="5"/>
        <v>85961.859999999986</v>
      </c>
      <c r="R40" s="11"/>
    </row>
    <row r="41" spans="2:18" ht="19.899999999999999" customHeight="1" x14ac:dyDescent="0.25">
      <c r="B41" s="5" t="s">
        <v>27</v>
      </c>
      <c r="C41" s="6"/>
      <c r="D41" s="6"/>
      <c r="E41" s="6"/>
      <c r="F41" s="6"/>
      <c r="G41" s="6"/>
      <c r="H41" s="6">
        <f>H8+H13-H39</f>
        <v>11713.659999999989</v>
      </c>
      <c r="I41" s="6">
        <f>I8+I13-I39</f>
        <v>1837.1800000000003</v>
      </c>
      <c r="J41" s="6">
        <f t="shared" ref="J41:O41" si="6">J8+J13-J39</f>
        <v>4721.3799999999901</v>
      </c>
      <c r="K41" s="6">
        <f t="shared" si="6"/>
        <v>20893.050000000003</v>
      </c>
      <c r="L41" s="6">
        <f t="shared" si="6"/>
        <v>0</v>
      </c>
      <c r="M41" s="6">
        <f t="shared" si="6"/>
        <v>0</v>
      </c>
      <c r="N41" s="6">
        <f t="shared" si="6"/>
        <v>0</v>
      </c>
      <c r="O41" s="6">
        <f t="shared" si="6"/>
        <v>85961.859999999986</v>
      </c>
      <c r="P41" s="48"/>
      <c r="R41" s="11"/>
    </row>
    <row r="42" spans="2:18" ht="19.899999999999999" customHeight="1" x14ac:dyDescent="0.2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R42" s="11"/>
    </row>
    <row r="43" spans="2:18" ht="19.899999999999999" customHeight="1" x14ac:dyDescent="0.25">
      <c r="B43" s="73" t="s">
        <v>47</v>
      </c>
      <c r="C43" s="8" t="s">
        <v>0</v>
      </c>
      <c r="D43" s="8" t="s">
        <v>1</v>
      </c>
      <c r="E43" s="8" t="s">
        <v>2</v>
      </c>
      <c r="F43" s="8" t="s">
        <v>3</v>
      </c>
      <c r="G43" s="8" t="s">
        <v>4</v>
      </c>
      <c r="H43" s="8" t="s">
        <v>5</v>
      </c>
      <c r="I43" s="8" t="s">
        <v>6</v>
      </c>
      <c r="J43" s="8" t="s">
        <v>7</v>
      </c>
      <c r="K43" s="8" t="s">
        <v>8</v>
      </c>
      <c r="L43" s="8" t="s">
        <v>9</v>
      </c>
      <c r="M43" s="8" t="s">
        <v>10</v>
      </c>
      <c r="N43" s="8" t="s">
        <v>11</v>
      </c>
      <c r="O43" s="11"/>
    </row>
    <row r="44" spans="2:18" ht="19.899999999999999" customHeight="1" x14ac:dyDescent="0.25">
      <c r="B44" s="75"/>
      <c r="C44" s="8" t="s">
        <v>13</v>
      </c>
      <c r="D44" s="8" t="s">
        <v>13</v>
      </c>
      <c r="E44" s="8" t="s">
        <v>13</v>
      </c>
      <c r="F44" s="8" t="s">
        <v>13</v>
      </c>
      <c r="G44" s="8" t="s">
        <v>13</v>
      </c>
      <c r="H44" s="8" t="s">
        <v>13</v>
      </c>
      <c r="I44" s="8" t="s">
        <v>13</v>
      </c>
      <c r="J44" s="8" t="s">
        <v>13</v>
      </c>
      <c r="K44" s="8" t="s">
        <v>13</v>
      </c>
      <c r="L44" s="8" t="s">
        <v>13</v>
      </c>
      <c r="M44" s="8" t="s">
        <v>13</v>
      </c>
      <c r="N44" s="8" t="s">
        <v>13</v>
      </c>
      <c r="O44" s="11"/>
      <c r="P44" s="11"/>
    </row>
    <row r="45" spans="2:18" ht="19.899999999999999" customHeight="1" x14ac:dyDescent="0.25">
      <c r="B45" s="4" t="s">
        <v>28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8" ht="19.899999999999999" customHeight="1" x14ac:dyDescent="0.25">
      <c r="B46" s="4" t="s">
        <v>29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8" ht="19.899999999999999" customHeight="1" x14ac:dyDescent="0.25">
      <c r="B47" s="10"/>
      <c r="I47" s="11"/>
    </row>
    <row r="48" spans="2:18" ht="19.899999999999999" customHeight="1" x14ac:dyDescent="0.2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2:15" ht="19.899999999999999" customHeight="1" x14ac:dyDescent="0.25">
      <c r="B49" s="73" t="s">
        <v>45</v>
      </c>
      <c r="C49" s="8" t="s">
        <v>0</v>
      </c>
      <c r="D49" s="8" t="s">
        <v>1</v>
      </c>
      <c r="E49" s="8" t="s">
        <v>2</v>
      </c>
      <c r="F49" s="8" t="s">
        <v>3</v>
      </c>
      <c r="G49" s="8" t="s">
        <v>4</v>
      </c>
      <c r="H49" s="8" t="s">
        <v>5</v>
      </c>
      <c r="I49" s="8" t="s">
        <v>6</v>
      </c>
      <c r="J49" s="8" t="s">
        <v>7</v>
      </c>
      <c r="K49" s="8" t="s">
        <v>8</v>
      </c>
      <c r="L49" s="8" t="s">
        <v>9</v>
      </c>
      <c r="M49" s="8" t="s">
        <v>10</v>
      </c>
      <c r="N49" s="8" t="s">
        <v>11</v>
      </c>
    </row>
    <row r="50" spans="2:15" ht="19.899999999999999" customHeight="1" x14ac:dyDescent="0.25">
      <c r="B50" s="75"/>
      <c r="C50" s="8" t="s">
        <v>13</v>
      </c>
      <c r="D50" s="8" t="s">
        <v>13</v>
      </c>
      <c r="E50" s="8" t="s">
        <v>13</v>
      </c>
      <c r="F50" s="8" t="s">
        <v>13</v>
      </c>
      <c r="G50" s="8" t="s">
        <v>13</v>
      </c>
      <c r="H50" s="8" t="s">
        <v>13</v>
      </c>
      <c r="I50" s="8" t="s">
        <v>13</v>
      </c>
      <c r="J50" s="8" t="s">
        <v>13</v>
      </c>
      <c r="K50" s="8" t="s">
        <v>13</v>
      </c>
      <c r="L50" s="8" t="s">
        <v>13</v>
      </c>
      <c r="M50" s="8" t="s">
        <v>13</v>
      </c>
      <c r="N50" s="8" t="s">
        <v>13</v>
      </c>
      <c r="O50" s="48"/>
    </row>
    <row r="51" spans="2:15" ht="19.899999999999999" customHeight="1" x14ac:dyDescent="0.25">
      <c r="B51" s="4" t="s">
        <v>30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5" ht="19.899999999999999" customHeight="1" x14ac:dyDescent="0.25">
      <c r="B52" s="10"/>
    </row>
    <row r="53" spans="2:15" ht="19.899999999999999" customHeight="1" x14ac:dyDescent="0.25">
      <c r="B53" s="76" t="s">
        <v>46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2:15" ht="19.899999999999999" customHeight="1" x14ac:dyDescent="0.25">
      <c r="B54" s="2" t="s">
        <v>0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</row>
    <row r="55" spans="2:15" ht="19.899999999999999" customHeight="1" x14ac:dyDescent="0.25">
      <c r="B55" s="2" t="s">
        <v>1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</row>
    <row r="56" spans="2:15" ht="19.899999999999999" customHeight="1" x14ac:dyDescent="0.25">
      <c r="B56" s="2" t="s">
        <v>2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</row>
    <row r="57" spans="2:15" ht="19.899999999999999" customHeight="1" x14ac:dyDescent="0.25">
      <c r="B57" s="2" t="s">
        <v>3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2:15" ht="19.899999999999999" customHeight="1" x14ac:dyDescent="0.25">
      <c r="B58" s="2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</row>
    <row r="59" spans="2:15" ht="19.899999999999999" customHeight="1" x14ac:dyDescent="0.25">
      <c r="B59" s="2" t="s">
        <v>5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</row>
    <row r="60" spans="2:15" ht="19.899999999999999" customHeight="1" x14ac:dyDescent="0.25">
      <c r="B60" s="2" t="s">
        <v>6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</row>
    <row r="61" spans="2:15" ht="19.899999999999999" customHeight="1" x14ac:dyDescent="0.25">
      <c r="B61" s="2" t="s">
        <v>7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</row>
    <row r="62" spans="2:15" ht="19.899999999999999" customHeight="1" x14ac:dyDescent="0.25">
      <c r="B62" s="3" t="s">
        <v>8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</row>
    <row r="63" spans="2:15" ht="19.899999999999999" customHeight="1" x14ac:dyDescent="0.25">
      <c r="B63" s="2" t="s">
        <v>9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</row>
    <row r="64" spans="2:15" ht="19.899999999999999" customHeight="1" x14ac:dyDescent="0.25">
      <c r="B64" s="2" t="s">
        <v>10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</row>
    <row r="65" spans="2:14" ht="19.899999999999999" customHeight="1" x14ac:dyDescent="0.25">
      <c r="B65" s="2" t="s">
        <v>11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</row>
    <row r="67" spans="2:14" ht="19.899999999999999" customHeight="1" x14ac:dyDescent="0.25">
      <c r="B67" s="10"/>
    </row>
  </sheetData>
  <mergeCells count="21">
    <mergeCell ref="C62:N62"/>
    <mergeCell ref="C63:N63"/>
    <mergeCell ref="C64:N64"/>
    <mergeCell ref="C65:N65"/>
    <mergeCell ref="C56:N56"/>
    <mergeCell ref="C57:N57"/>
    <mergeCell ref="C58:N58"/>
    <mergeCell ref="C59:N59"/>
    <mergeCell ref="C60:N60"/>
    <mergeCell ref="C61:N61"/>
    <mergeCell ref="B3:O3"/>
    <mergeCell ref="B4:O4"/>
    <mergeCell ref="B1:O2"/>
    <mergeCell ref="C55:N55"/>
    <mergeCell ref="B6:B7"/>
    <mergeCell ref="B42:O42"/>
    <mergeCell ref="B43:B44"/>
    <mergeCell ref="B48:O48"/>
    <mergeCell ref="B49:B50"/>
    <mergeCell ref="B53:O53"/>
    <mergeCell ref="C54:N54"/>
  </mergeCells>
  <printOptions horizontalCentered="1"/>
  <pageMargins left="0.23622047244094491" right="0.23622047244094491" top="0.19685039370078741" bottom="0.19685039370078741" header="0.11811023622047245" footer="0.11811023622047245"/>
  <pageSetup paperSize="9" scale="5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H395"/>
  <sheetViews>
    <sheetView showGridLines="0" showRowColHeaders="0" tabSelected="1" zoomScale="98" zoomScaleNormal="98" workbookViewId="0">
      <selection activeCell="G196" sqref="G196:G214"/>
    </sheetView>
  </sheetViews>
  <sheetFormatPr defaultRowHeight="18" customHeight="1" x14ac:dyDescent="0.25"/>
  <cols>
    <col min="4" max="5" width="25.5703125" customWidth="1"/>
    <col min="6" max="6" width="39" bestFit="1" customWidth="1"/>
    <col min="7" max="7" width="25.5703125" customWidth="1"/>
    <col min="8" max="8" width="30.28515625" bestFit="1" customWidth="1"/>
  </cols>
  <sheetData>
    <row r="1" spans="4:8" ht="15" x14ac:dyDescent="0.25"/>
    <row r="2" spans="4:8" ht="15" x14ac:dyDescent="0.25"/>
    <row r="3" spans="4:8" ht="15" x14ac:dyDescent="0.25"/>
    <row r="4" spans="4:8" ht="15" x14ac:dyDescent="0.25"/>
    <row r="5" spans="4:8" ht="18" customHeight="1" x14ac:dyDescent="0.25">
      <c r="D5" s="13" t="s">
        <v>57</v>
      </c>
      <c r="E5" s="13" t="s">
        <v>54</v>
      </c>
      <c r="F5" s="13" t="s">
        <v>55</v>
      </c>
      <c r="G5" s="13" t="s">
        <v>13</v>
      </c>
      <c r="H5" s="13" t="s">
        <v>56</v>
      </c>
    </row>
    <row r="6" spans="4:8" ht="18" hidden="1" customHeight="1" x14ac:dyDescent="0.25">
      <c r="D6" s="17" t="s">
        <v>0</v>
      </c>
      <c r="E6" s="15" t="s">
        <v>59</v>
      </c>
      <c r="F6" s="18" t="s">
        <v>21</v>
      </c>
      <c r="G6" s="19">
        <v>2483.87</v>
      </c>
      <c r="H6" s="14"/>
    </row>
    <row r="7" spans="4:8" ht="18" hidden="1" customHeight="1" x14ac:dyDescent="0.25">
      <c r="D7" s="17" t="s">
        <v>0</v>
      </c>
      <c r="E7" s="15" t="s">
        <v>59</v>
      </c>
      <c r="F7" s="18" t="s">
        <v>21</v>
      </c>
      <c r="G7" s="19">
        <v>1170.04</v>
      </c>
      <c r="H7" s="14"/>
    </row>
    <row r="8" spans="4:8" ht="18" hidden="1" customHeight="1" x14ac:dyDescent="0.25">
      <c r="D8" s="17" t="s">
        <v>0</v>
      </c>
      <c r="E8" s="15" t="s">
        <v>59</v>
      </c>
      <c r="F8" s="18" t="s">
        <v>21</v>
      </c>
      <c r="G8" s="19">
        <v>1370.54</v>
      </c>
      <c r="H8" s="14"/>
    </row>
    <row r="9" spans="4:8" ht="18" hidden="1" customHeight="1" x14ac:dyDescent="0.25">
      <c r="D9" s="17" t="s">
        <v>0</v>
      </c>
      <c r="E9" s="15" t="s">
        <v>59</v>
      </c>
      <c r="F9" s="18" t="s">
        <v>21</v>
      </c>
      <c r="G9" s="19">
        <v>1691.47</v>
      </c>
      <c r="H9" s="14"/>
    </row>
    <row r="10" spans="4:8" ht="18" hidden="1" customHeight="1" x14ac:dyDescent="0.25">
      <c r="D10" s="17" t="s">
        <v>0</v>
      </c>
      <c r="E10" s="15" t="s">
        <v>59</v>
      </c>
      <c r="F10" s="18" t="s">
        <v>21</v>
      </c>
      <c r="G10" s="19">
        <v>1721.15</v>
      </c>
      <c r="H10" s="14"/>
    </row>
    <row r="11" spans="4:8" ht="18" hidden="1" customHeight="1" x14ac:dyDescent="0.25">
      <c r="D11" s="17" t="s">
        <v>0</v>
      </c>
      <c r="E11" s="15" t="s">
        <v>59</v>
      </c>
      <c r="F11" s="18" t="s">
        <v>21</v>
      </c>
      <c r="G11" s="19">
        <v>2074.04</v>
      </c>
      <c r="H11" s="14"/>
    </row>
    <row r="12" spans="4:8" ht="18" hidden="1" customHeight="1" x14ac:dyDescent="0.25">
      <c r="D12" s="17" t="s">
        <v>0</v>
      </c>
      <c r="E12" s="15" t="s">
        <v>59</v>
      </c>
      <c r="F12" s="18" t="s">
        <v>21</v>
      </c>
      <c r="G12" s="19">
        <v>1727.94</v>
      </c>
      <c r="H12" s="14"/>
    </row>
    <row r="13" spans="4:8" ht="18" hidden="1" customHeight="1" x14ac:dyDescent="0.25">
      <c r="D13" s="17" t="s">
        <v>0</v>
      </c>
      <c r="E13" s="15" t="s">
        <v>59</v>
      </c>
      <c r="F13" s="18" t="s">
        <v>21</v>
      </c>
      <c r="G13" s="19">
        <v>2181.87</v>
      </c>
      <c r="H13" s="14"/>
    </row>
    <row r="14" spans="4:8" ht="18" hidden="1" customHeight="1" x14ac:dyDescent="0.25">
      <c r="D14" s="17" t="s">
        <v>0</v>
      </c>
      <c r="E14" s="15" t="s">
        <v>59</v>
      </c>
      <c r="F14" s="18" t="s">
        <v>21</v>
      </c>
      <c r="G14" s="19">
        <v>2091.21</v>
      </c>
      <c r="H14" s="14"/>
    </row>
    <row r="15" spans="4:8" ht="18" hidden="1" customHeight="1" x14ac:dyDescent="0.25">
      <c r="D15" s="17" t="s">
        <v>0</v>
      </c>
      <c r="E15" s="15" t="s">
        <v>59</v>
      </c>
      <c r="F15" s="18" t="s">
        <v>21</v>
      </c>
      <c r="G15" s="19">
        <v>2599.7399999999998</v>
      </c>
      <c r="H15" s="14"/>
    </row>
    <row r="16" spans="4:8" ht="18" hidden="1" customHeight="1" x14ac:dyDescent="0.25">
      <c r="D16" s="17" t="s">
        <v>0</v>
      </c>
      <c r="E16" s="15" t="s">
        <v>59</v>
      </c>
      <c r="F16" s="18" t="s">
        <v>53</v>
      </c>
      <c r="G16" s="19">
        <v>4290</v>
      </c>
      <c r="H16" s="14"/>
    </row>
    <row r="17" spans="4:8" ht="18" hidden="1" customHeight="1" x14ac:dyDescent="0.25">
      <c r="D17" s="17" t="s">
        <v>0</v>
      </c>
      <c r="E17" s="15" t="s">
        <v>59</v>
      </c>
      <c r="F17" s="18" t="s">
        <v>50</v>
      </c>
      <c r="G17" s="19">
        <v>2641.91</v>
      </c>
      <c r="H17" s="14"/>
    </row>
    <row r="18" spans="4:8" ht="18" hidden="1" customHeight="1" x14ac:dyDescent="0.25">
      <c r="D18" s="17" t="s">
        <v>0</v>
      </c>
      <c r="E18" s="15" t="s">
        <v>59</v>
      </c>
      <c r="F18" s="18" t="s">
        <v>21</v>
      </c>
      <c r="G18" s="19">
        <v>1412.86</v>
      </c>
      <c r="H18" s="14"/>
    </row>
    <row r="19" spans="4:8" ht="18" hidden="1" customHeight="1" x14ac:dyDescent="0.25">
      <c r="D19" s="17" t="s">
        <v>0</v>
      </c>
      <c r="E19" s="15" t="s">
        <v>59</v>
      </c>
      <c r="F19" s="18" t="s">
        <v>49</v>
      </c>
      <c r="G19" s="19">
        <v>900</v>
      </c>
      <c r="H19" s="14"/>
    </row>
    <row r="20" spans="4:8" ht="18" hidden="1" customHeight="1" x14ac:dyDescent="0.25">
      <c r="D20" s="17" t="s">
        <v>0</v>
      </c>
      <c r="E20" s="15" t="s">
        <v>59</v>
      </c>
      <c r="F20" s="18" t="s">
        <v>50</v>
      </c>
      <c r="G20" s="19">
        <v>420.47</v>
      </c>
      <c r="H20" s="14"/>
    </row>
    <row r="21" spans="4:8" ht="18" hidden="1" customHeight="1" x14ac:dyDescent="0.25">
      <c r="D21" s="17" t="s">
        <v>0</v>
      </c>
      <c r="E21" s="15" t="s">
        <v>59</v>
      </c>
      <c r="F21" s="18" t="s">
        <v>24</v>
      </c>
      <c r="G21" s="19">
        <v>275.39999999999998</v>
      </c>
      <c r="H21" s="14"/>
    </row>
    <row r="22" spans="4:8" ht="18" hidden="1" customHeight="1" x14ac:dyDescent="0.25">
      <c r="D22" s="17" t="s">
        <v>0</v>
      </c>
      <c r="E22" s="15" t="s">
        <v>59</v>
      </c>
      <c r="F22" s="18" t="s">
        <v>38</v>
      </c>
      <c r="G22" s="19">
        <v>200</v>
      </c>
      <c r="H22" s="14"/>
    </row>
    <row r="23" spans="4:8" ht="18" hidden="1" customHeight="1" x14ac:dyDescent="0.25">
      <c r="D23" s="17" t="s">
        <v>0</v>
      </c>
      <c r="E23" s="15" t="s">
        <v>59</v>
      </c>
      <c r="F23" s="18" t="s">
        <v>50</v>
      </c>
      <c r="G23" s="19">
        <v>115.27</v>
      </c>
      <c r="H23" s="14"/>
    </row>
    <row r="24" spans="4:8" ht="18" hidden="1" customHeight="1" x14ac:dyDescent="0.25">
      <c r="D24" s="17" t="s">
        <v>0</v>
      </c>
      <c r="E24" s="15" t="s">
        <v>59</v>
      </c>
      <c r="F24" s="18" t="s">
        <v>41</v>
      </c>
      <c r="G24" s="19">
        <v>495.37</v>
      </c>
      <c r="H24" s="14"/>
    </row>
    <row r="25" spans="4:8" ht="18" hidden="1" customHeight="1" x14ac:dyDescent="0.25">
      <c r="D25" s="17" t="s">
        <v>1</v>
      </c>
      <c r="E25" s="15" t="s">
        <v>59</v>
      </c>
      <c r="F25" s="18" t="s">
        <v>24</v>
      </c>
      <c r="G25" s="19">
        <v>456.08</v>
      </c>
      <c r="H25" s="14"/>
    </row>
    <row r="26" spans="4:8" ht="18" hidden="1" customHeight="1" x14ac:dyDescent="0.25">
      <c r="D26" s="17" t="s">
        <v>1</v>
      </c>
      <c r="E26" s="15" t="s">
        <v>59</v>
      </c>
      <c r="F26" s="18" t="s">
        <v>21</v>
      </c>
      <c r="G26" s="19">
        <v>937.94</v>
      </c>
      <c r="H26" s="14"/>
    </row>
    <row r="27" spans="4:8" ht="18" hidden="1" customHeight="1" x14ac:dyDescent="0.25">
      <c r="D27" s="17" t="s">
        <v>1</v>
      </c>
      <c r="E27" s="15" t="s">
        <v>59</v>
      </c>
      <c r="F27" s="18" t="s">
        <v>49</v>
      </c>
      <c r="G27" s="19">
        <v>3241.25</v>
      </c>
      <c r="H27" s="14"/>
    </row>
    <row r="28" spans="4:8" ht="18" hidden="1" customHeight="1" x14ac:dyDescent="0.25">
      <c r="D28" s="17" t="s">
        <v>1</v>
      </c>
      <c r="E28" s="15" t="s">
        <v>59</v>
      </c>
      <c r="F28" s="18" t="s">
        <v>21</v>
      </c>
      <c r="G28" s="19">
        <v>2515.56</v>
      </c>
      <c r="H28" s="14"/>
    </row>
    <row r="29" spans="4:8" ht="18" hidden="1" customHeight="1" x14ac:dyDescent="0.25">
      <c r="D29" s="17" t="s">
        <v>1</v>
      </c>
      <c r="E29" s="15" t="s">
        <v>59</v>
      </c>
      <c r="F29" s="18" t="s">
        <v>21</v>
      </c>
      <c r="G29" s="19">
        <v>1444.61</v>
      </c>
      <c r="H29" s="14"/>
    </row>
    <row r="30" spans="4:8" ht="18" hidden="1" customHeight="1" x14ac:dyDescent="0.25">
      <c r="D30" s="17" t="s">
        <v>1</v>
      </c>
      <c r="E30" s="15" t="s">
        <v>59</v>
      </c>
      <c r="F30" s="18" t="s">
        <v>21</v>
      </c>
      <c r="G30" s="19">
        <v>2307.9299999999998</v>
      </c>
      <c r="H30" s="14"/>
    </row>
    <row r="31" spans="4:8" ht="18" hidden="1" customHeight="1" x14ac:dyDescent="0.25">
      <c r="D31" s="17" t="s">
        <v>1</v>
      </c>
      <c r="E31" s="15" t="s">
        <v>59</v>
      </c>
      <c r="F31" s="18" t="s">
        <v>21</v>
      </c>
      <c r="G31" s="19">
        <v>2748.55</v>
      </c>
      <c r="H31" s="14"/>
    </row>
    <row r="32" spans="4:8" ht="18" hidden="1" customHeight="1" x14ac:dyDescent="0.25">
      <c r="D32" s="17" t="s">
        <v>1</v>
      </c>
      <c r="E32" s="15" t="s">
        <v>59</v>
      </c>
      <c r="F32" s="18" t="s">
        <v>21</v>
      </c>
      <c r="G32" s="19">
        <v>2193.02</v>
      </c>
      <c r="H32" s="14"/>
    </row>
    <row r="33" spans="4:8" ht="18" hidden="1" customHeight="1" x14ac:dyDescent="0.25">
      <c r="D33" s="17" t="s">
        <v>1</v>
      </c>
      <c r="E33" s="15" t="s">
        <v>59</v>
      </c>
      <c r="F33" s="18" t="s">
        <v>21</v>
      </c>
      <c r="G33" s="19">
        <v>1930.59</v>
      </c>
      <c r="H33" s="14"/>
    </row>
    <row r="34" spans="4:8" ht="18" hidden="1" customHeight="1" x14ac:dyDescent="0.25">
      <c r="D34" s="17" t="s">
        <v>1</v>
      </c>
      <c r="E34" s="15" t="s">
        <v>59</v>
      </c>
      <c r="F34" s="18" t="s">
        <v>21</v>
      </c>
      <c r="G34" s="19">
        <v>1718.64</v>
      </c>
      <c r="H34" s="14"/>
    </row>
    <row r="35" spans="4:8" ht="18" hidden="1" customHeight="1" x14ac:dyDescent="0.25">
      <c r="D35" s="17" t="s">
        <v>1</v>
      </c>
      <c r="E35" s="15" t="s">
        <v>59</v>
      </c>
      <c r="F35" s="50" t="s">
        <v>21</v>
      </c>
      <c r="G35" s="53">
        <v>1814.31</v>
      </c>
      <c r="H35" s="52"/>
    </row>
    <row r="36" spans="4:8" ht="18" hidden="1" customHeight="1" x14ac:dyDescent="0.25">
      <c r="D36" s="17" t="s">
        <v>1</v>
      </c>
      <c r="E36" s="15" t="s">
        <v>59</v>
      </c>
      <c r="F36" s="18" t="s">
        <v>21</v>
      </c>
      <c r="G36" s="19">
        <v>2516.84</v>
      </c>
      <c r="H36" s="14"/>
    </row>
    <row r="37" spans="4:8" ht="18" hidden="1" customHeight="1" x14ac:dyDescent="0.25">
      <c r="D37" s="17" t="s">
        <v>1</v>
      </c>
      <c r="E37" s="15" t="s">
        <v>59</v>
      </c>
      <c r="F37" s="18" t="s">
        <v>21</v>
      </c>
      <c r="G37" s="19">
        <v>1835.05</v>
      </c>
      <c r="H37" s="14"/>
    </row>
    <row r="38" spans="4:8" ht="18" hidden="1" customHeight="1" x14ac:dyDescent="0.25">
      <c r="D38" s="17" t="s">
        <v>1</v>
      </c>
      <c r="E38" s="15" t="s">
        <v>59</v>
      </c>
      <c r="F38" s="18" t="s">
        <v>21</v>
      </c>
      <c r="G38" s="51">
        <v>1682.26</v>
      </c>
      <c r="H38" s="52"/>
    </row>
    <row r="39" spans="4:8" ht="18" hidden="1" customHeight="1" x14ac:dyDescent="0.25">
      <c r="D39" s="17" t="s">
        <v>1</v>
      </c>
      <c r="E39" s="15" t="s">
        <v>59</v>
      </c>
      <c r="F39" s="50" t="s">
        <v>53</v>
      </c>
      <c r="G39" s="51">
        <v>3723.85</v>
      </c>
      <c r="H39" s="52"/>
    </row>
    <row r="40" spans="4:8" ht="18" hidden="1" customHeight="1" x14ac:dyDescent="0.25">
      <c r="D40" s="17" t="s">
        <v>1</v>
      </c>
      <c r="E40" s="15" t="s">
        <v>59</v>
      </c>
      <c r="F40" s="18" t="s">
        <v>49</v>
      </c>
      <c r="G40" s="51">
        <v>128.69999999999999</v>
      </c>
      <c r="H40" s="52"/>
    </row>
    <row r="41" spans="4:8" ht="18" hidden="1" customHeight="1" x14ac:dyDescent="0.25">
      <c r="D41" s="17" t="s">
        <v>1</v>
      </c>
      <c r="E41" s="15" t="s">
        <v>59</v>
      </c>
      <c r="F41" s="18" t="s">
        <v>39</v>
      </c>
      <c r="G41" s="51">
        <v>3355.25</v>
      </c>
      <c r="H41" s="52"/>
    </row>
    <row r="42" spans="4:8" ht="18" customHeight="1" x14ac:dyDescent="0.25">
      <c r="D42" s="17" t="s">
        <v>1</v>
      </c>
      <c r="E42" s="15" t="s">
        <v>59</v>
      </c>
      <c r="F42" s="18" t="s">
        <v>35</v>
      </c>
      <c r="G42" s="54">
        <v>755.86</v>
      </c>
      <c r="H42" s="14"/>
    </row>
    <row r="43" spans="4:8" ht="18" hidden="1" customHeight="1" x14ac:dyDescent="0.25">
      <c r="D43" s="17" t="s">
        <v>1</v>
      </c>
      <c r="E43" s="15" t="s">
        <v>59</v>
      </c>
      <c r="F43" s="18" t="s">
        <v>49</v>
      </c>
      <c r="G43" s="54">
        <v>720</v>
      </c>
      <c r="H43" s="14"/>
    </row>
    <row r="44" spans="4:8" ht="18" hidden="1" customHeight="1" x14ac:dyDescent="0.25">
      <c r="D44" s="17" t="s">
        <v>1</v>
      </c>
      <c r="E44" s="15" t="s">
        <v>59</v>
      </c>
      <c r="F44" s="18" t="s">
        <v>24</v>
      </c>
      <c r="G44" s="54">
        <v>693.61</v>
      </c>
      <c r="H44" s="14"/>
    </row>
    <row r="45" spans="4:8" ht="18" hidden="1" customHeight="1" x14ac:dyDescent="0.25">
      <c r="D45" s="17" t="s">
        <v>1</v>
      </c>
      <c r="E45" s="15" t="s">
        <v>59</v>
      </c>
      <c r="F45" s="18" t="s">
        <v>41</v>
      </c>
      <c r="G45" s="54">
        <v>463.57</v>
      </c>
      <c r="H45" s="14"/>
    </row>
    <row r="46" spans="4:8" ht="18" hidden="1" customHeight="1" x14ac:dyDescent="0.25">
      <c r="D46" s="17" t="s">
        <v>1</v>
      </c>
      <c r="E46" s="15" t="s">
        <v>59</v>
      </c>
      <c r="F46" s="18" t="s">
        <v>50</v>
      </c>
      <c r="G46" s="54">
        <v>2076.92</v>
      </c>
      <c r="H46" s="14"/>
    </row>
    <row r="47" spans="4:8" ht="18" hidden="1" customHeight="1" x14ac:dyDescent="0.25">
      <c r="D47" s="17" t="s">
        <v>1</v>
      </c>
      <c r="E47" s="15" t="s">
        <v>59</v>
      </c>
      <c r="F47" s="18" t="s">
        <v>38</v>
      </c>
      <c r="G47" s="54">
        <v>29.9</v>
      </c>
      <c r="H47" s="14"/>
    </row>
    <row r="48" spans="4:8" ht="18" hidden="1" customHeight="1" x14ac:dyDescent="0.25">
      <c r="D48" s="17" t="s">
        <v>1</v>
      </c>
      <c r="E48" s="15" t="s">
        <v>59</v>
      </c>
      <c r="F48" s="18" t="s">
        <v>24</v>
      </c>
      <c r="G48" s="55">
        <v>119.99</v>
      </c>
      <c r="H48" s="14"/>
    </row>
    <row r="49" spans="4:8" ht="18" hidden="1" customHeight="1" x14ac:dyDescent="0.25">
      <c r="D49" s="17" t="s">
        <v>1</v>
      </c>
      <c r="E49" s="15" t="s">
        <v>59</v>
      </c>
      <c r="F49" s="18" t="s">
        <v>49</v>
      </c>
      <c r="G49" s="55">
        <v>31.5</v>
      </c>
      <c r="H49" s="14"/>
    </row>
    <row r="50" spans="4:8" ht="18" hidden="1" customHeight="1" x14ac:dyDescent="0.25">
      <c r="D50" s="17" t="s">
        <v>1</v>
      </c>
      <c r="E50" s="15" t="s">
        <v>59</v>
      </c>
      <c r="F50" s="18" t="s">
        <v>49</v>
      </c>
      <c r="G50" s="55">
        <v>17.89</v>
      </c>
      <c r="H50" s="14"/>
    </row>
    <row r="51" spans="4:8" ht="18" hidden="1" customHeight="1" x14ac:dyDescent="0.25">
      <c r="D51" s="17" t="s">
        <v>1</v>
      </c>
      <c r="E51" s="15" t="s">
        <v>59</v>
      </c>
      <c r="F51" s="18" t="s">
        <v>49</v>
      </c>
      <c r="G51" s="55">
        <v>72</v>
      </c>
      <c r="H51" s="14"/>
    </row>
    <row r="52" spans="4:8" ht="18" hidden="1" customHeight="1" x14ac:dyDescent="0.25">
      <c r="D52" s="17" t="s">
        <v>1</v>
      </c>
      <c r="E52" s="15" t="s">
        <v>59</v>
      </c>
      <c r="F52" s="18" t="s">
        <v>23</v>
      </c>
      <c r="G52" s="56">
        <v>1303.6099999999999</v>
      </c>
      <c r="H52" s="14"/>
    </row>
    <row r="53" spans="4:8" ht="18" hidden="1" customHeight="1" x14ac:dyDescent="0.25">
      <c r="D53" s="17" t="s">
        <v>1</v>
      </c>
      <c r="E53" s="15" t="s">
        <v>59</v>
      </c>
      <c r="F53" s="18" t="s">
        <v>50</v>
      </c>
      <c r="G53" s="56">
        <v>3637.82</v>
      </c>
      <c r="H53" s="14"/>
    </row>
    <row r="54" spans="4:8" ht="18" hidden="1" customHeight="1" x14ac:dyDescent="0.25">
      <c r="D54" s="17" t="s">
        <v>1</v>
      </c>
      <c r="E54" s="15" t="s">
        <v>59</v>
      </c>
      <c r="F54" s="18" t="s">
        <v>38</v>
      </c>
      <c r="G54" s="56">
        <v>1417</v>
      </c>
      <c r="H54" s="14"/>
    </row>
    <row r="55" spans="4:8" ht="18" hidden="1" customHeight="1" x14ac:dyDescent="0.25">
      <c r="D55" s="17" t="s">
        <v>1</v>
      </c>
      <c r="E55" s="15" t="s">
        <v>59</v>
      </c>
      <c r="F55" s="18" t="s">
        <v>24</v>
      </c>
      <c r="G55" s="56">
        <v>110</v>
      </c>
      <c r="H55" s="14"/>
    </row>
    <row r="56" spans="4:8" ht="18" hidden="1" customHeight="1" x14ac:dyDescent="0.25">
      <c r="D56" s="17" t="s">
        <v>1</v>
      </c>
      <c r="E56" s="15" t="s">
        <v>59</v>
      </c>
      <c r="F56" s="18" t="s">
        <v>36</v>
      </c>
      <c r="G56" s="56">
        <v>1725</v>
      </c>
      <c r="H56" s="14"/>
    </row>
    <row r="57" spans="4:8" ht="18" hidden="1" customHeight="1" x14ac:dyDescent="0.25">
      <c r="D57" s="17" t="s">
        <v>1</v>
      </c>
      <c r="E57" s="15" t="s">
        <v>59</v>
      </c>
      <c r="F57" s="18" t="s">
        <v>38</v>
      </c>
      <c r="G57" s="56">
        <v>494.15</v>
      </c>
      <c r="H57" s="14"/>
    </row>
    <row r="58" spans="4:8" ht="18" hidden="1" customHeight="1" x14ac:dyDescent="0.25">
      <c r="D58" s="17" t="s">
        <v>1</v>
      </c>
      <c r="E58" s="15" t="s">
        <v>59</v>
      </c>
      <c r="F58" s="18" t="s">
        <v>38</v>
      </c>
      <c r="G58" s="56">
        <v>371.63</v>
      </c>
      <c r="H58" s="14"/>
    </row>
    <row r="59" spans="4:8" ht="18" hidden="1" customHeight="1" x14ac:dyDescent="0.25">
      <c r="D59" s="17" t="s">
        <v>1</v>
      </c>
      <c r="E59" s="15" t="s">
        <v>59</v>
      </c>
      <c r="F59" s="18" t="s">
        <v>50</v>
      </c>
      <c r="G59" s="56">
        <v>162.9</v>
      </c>
      <c r="H59" s="14"/>
    </row>
    <row r="60" spans="4:8" ht="18" hidden="1" customHeight="1" x14ac:dyDescent="0.25">
      <c r="D60" s="17" t="s">
        <v>1</v>
      </c>
      <c r="E60" s="15" t="s">
        <v>59</v>
      </c>
      <c r="F60" s="18" t="s">
        <v>41</v>
      </c>
      <c r="G60" s="56">
        <v>439.66</v>
      </c>
      <c r="H60" s="52"/>
    </row>
    <row r="61" spans="4:8" ht="18" hidden="1" customHeight="1" x14ac:dyDescent="0.25">
      <c r="D61" s="17" t="s">
        <v>1</v>
      </c>
      <c r="E61" s="15" t="s">
        <v>59</v>
      </c>
      <c r="F61" s="18" t="s">
        <v>24</v>
      </c>
      <c r="G61" s="56">
        <v>280.98</v>
      </c>
      <c r="H61" s="14"/>
    </row>
    <row r="62" spans="4:8" ht="18" hidden="1" customHeight="1" x14ac:dyDescent="0.25">
      <c r="D62" s="17" t="s">
        <v>1</v>
      </c>
      <c r="E62" s="15" t="s">
        <v>59</v>
      </c>
      <c r="F62" s="18" t="s">
        <v>38</v>
      </c>
      <c r="G62" s="56">
        <v>250</v>
      </c>
      <c r="H62" s="14"/>
    </row>
    <row r="63" spans="4:8" ht="18" hidden="1" customHeight="1" x14ac:dyDescent="0.25">
      <c r="D63" s="17" t="s">
        <v>2</v>
      </c>
      <c r="E63" s="15" t="s">
        <v>59</v>
      </c>
      <c r="F63" s="18" t="s">
        <v>49</v>
      </c>
      <c r="G63" s="19">
        <v>3241.25</v>
      </c>
      <c r="H63" s="14"/>
    </row>
    <row r="64" spans="4:8" ht="18" hidden="1" customHeight="1" x14ac:dyDescent="0.25">
      <c r="D64" s="17" t="s">
        <v>2</v>
      </c>
      <c r="E64" s="15" t="s">
        <v>59</v>
      </c>
      <c r="F64" s="18" t="s">
        <v>21</v>
      </c>
      <c r="G64" s="57">
        <v>2028.11</v>
      </c>
      <c r="H64" s="14"/>
    </row>
    <row r="65" spans="4:8" ht="18" hidden="1" customHeight="1" x14ac:dyDescent="0.25">
      <c r="D65" s="17" t="s">
        <v>2</v>
      </c>
      <c r="E65" s="15" t="s">
        <v>59</v>
      </c>
      <c r="F65" s="18" t="s">
        <v>50</v>
      </c>
      <c r="G65" s="57">
        <v>2723.31</v>
      </c>
      <c r="H65" s="14"/>
    </row>
    <row r="66" spans="4:8" ht="18" hidden="1" customHeight="1" x14ac:dyDescent="0.25">
      <c r="D66" s="17" t="s">
        <v>2</v>
      </c>
      <c r="E66" s="15" t="s">
        <v>59</v>
      </c>
      <c r="F66" s="18" t="s">
        <v>21</v>
      </c>
      <c r="G66" s="57">
        <v>2464.7600000000002</v>
      </c>
      <c r="H66" s="14"/>
    </row>
    <row r="67" spans="4:8" ht="18" hidden="1" customHeight="1" x14ac:dyDescent="0.25">
      <c r="D67" s="17" t="s">
        <v>2</v>
      </c>
      <c r="E67" s="15" t="s">
        <v>59</v>
      </c>
      <c r="F67" s="18" t="s">
        <v>21</v>
      </c>
      <c r="G67" s="57">
        <v>1516.9</v>
      </c>
      <c r="H67" s="14"/>
    </row>
    <row r="68" spans="4:8" ht="18" hidden="1" customHeight="1" x14ac:dyDescent="0.25">
      <c r="D68" s="17" t="s">
        <v>2</v>
      </c>
      <c r="E68" s="15" t="s">
        <v>59</v>
      </c>
      <c r="F68" s="18" t="s">
        <v>21</v>
      </c>
      <c r="G68" s="57">
        <v>2244.92</v>
      </c>
      <c r="H68" s="14"/>
    </row>
    <row r="69" spans="4:8" ht="18" hidden="1" customHeight="1" x14ac:dyDescent="0.25">
      <c r="D69" s="17" t="s">
        <v>2</v>
      </c>
      <c r="E69" s="15" t="s">
        <v>59</v>
      </c>
      <c r="F69" s="18" t="s">
        <v>21</v>
      </c>
      <c r="G69" s="57">
        <v>2762.35</v>
      </c>
      <c r="H69" s="14"/>
    </row>
    <row r="70" spans="4:8" ht="18" hidden="1" customHeight="1" x14ac:dyDescent="0.25">
      <c r="D70" s="17" t="s">
        <v>2</v>
      </c>
      <c r="E70" s="15" t="s">
        <v>59</v>
      </c>
      <c r="F70" s="18" t="s">
        <v>21</v>
      </c>
      <c r="G70" s="57">
        <v>2118.9499999999998</v>
      </c>
      <c r="H70" s="14"/>
    </row>
    <row r="71" spans="4:8" ht="18" hidden="1" customHeight="1" x14ac:dyDescent="0.25">
      <c r="D71" s="17" t="s">
        <v>2</v>
      </c>
      <c r="E71" s="15" t="s">
        <v>59</v>
      </c>
      <c r="F71" s="18" t="s">
        <v>21</v>
      </c>
      <c r="G71" s="57">
        <v>1787.64</v>
      </c>
      <c r="H71" s="14"/>
    </row>
    <row r="72" spans="4:8" ht="18" hidden="1" customHeight="1" x14ac:dyDescent="0.25">
      <c r="D72" s="17" t="s">
        <v>2</v>
      </c>
      <c r="E72" s="15" t="s">
        <v>59</v>
      </c>
      <c r="F72" s="18" t="s">
        <v>21</v>
      </c>
      <c r="G72" s="57">
        <v>1806.69</v>
      </c>
      <c r="H72" s="14"/>
    </row>
    <row r="73" spans="4:8" ht="18" hidden="1" customHeight="1" x14ac:dyDescent="0.25">
      <c r="D73" s="17" t="s">
        <v>2</v>
      </c>
      <c r="E73" s="15" t="s">
        <v>59</v>
      </c>
      <c r="F73" s="18" t="s">
        <v>21</v>
      </c>
      <c r="G73" s="57">
        <v>1666.89</v>
      </c>
      <c r="H73" s="14"/>
    </row>
    <row r="74" spans="4:8" ht="18" hidden="1" customHeight="1" x14ac:dyDescent="0.25">
      <c r="D74" s="17" t="s">
        <v>2</v>
      </c>
      <c r="E74" s="15" t="s">
        <v>59</v>
      </c>
      <c r="F74" s="18" t="s">
        <v>21</v>
      </c>
      <c r="G74" s="57">
        <v>2490.14</v>
      </c>
      <c r="H74" s="14"/>
    </row>
    <row r="75" spans="4:8" ht="18" hidden="1" customHeight="1" x14ac:dyDescent="0.25">
      <c r="D75" s="17" t="s">
        <v>2</v>
      </c>
      <c r="E75" s="15" t="s">
        <v>59</v>
      </c>
      <c r="F75" s="18" t="s">
        <v>21</v>
      </c>
      <c r="G75" s="57">
        <v>1188.26</v>
      </c>
      <c r="H75" s="14"/>
    </row>
    <row r="76" spans="4:8" ht="18" hidden="1" customHeight="1" x14ac:dyDescent="0.25">
      <c r="D76" s="17" t="s">
        <v>2</v>
      </c>
      <c r="E76" s="15" t="s">
        <v>59</v>
      </c>
      <c r="F76" s="18" t="s">
        <v>21</v>
      </c>
      <c r="G76" s="57">
        <v>1800.15</v>
      </c>
      <c r="H76" s="14"/>
    </row>
    <row r="77" spans="4:8" ht="18" hidden="1" customHeight="1" x14ac:dyDescent="0.25">
      <c r="D77" s="17" t="s">
        <v>2</v>
      </c>
      <c r="E77" s="15" t="s">
        <v>59</v>
      </c>
      <c r="F77" s="18" t="s">
        <v>21</v>
      </c>
      <c r="G77" s="57">
        <v>1917.82</v>
      </c>
      <c r="H77" s="14"/>
    </row>
    <row r="78" spans="4:8" ht="18" hidden="1" customHeight="1" x14ac:dyDescent="0.25">
      <c r="D78" s="17" t="s">
        <v>2</v>
      </c>
      <c r="E78" s="15" t="s">
        <v>59</v>
      </c>
      <c r="F78" s="18" t="s">
        <v>21</v>
      </c>
      <c r="G78" s="57">
        <v>971.39</v>
      </c>
      <c r="H78" s="14"/>
    </row>
    <row r="79" spans="4:8" ht="18" hidden="1" customHeight="1" x14ac:dyDescent="0.25">
      <c r="D79" s="17" t="s">
        <v>2</v>
      </c>
      <c r="E79" s="15" t="s">
        <v>59</v>
      </c>
      <c r="F79" s="18" t="s">
        <v>21</v>
      </c>
      <c r="G79" s="57">
        <v>568.02</v>
      </c>
      <c r="H79" s="14"/>
    </row>
    <row r="80" spans="4:8" ht="18" hidden="1" customHeight="1" x14ac:dyDescent="0.25">
      <c r="D80" s="17" t="s">
        <v>2</v>
      </c>
      <c r="E80" s="15" t="s">
        <v>59</v>
      </c>
      <c r="F80" s="18" t="s">
        <v>53</v>
      </c>
      <c r="G80" s="57">
        <v>960</v>
      </c>
      <c r="H80" s="14"/>
    </row>
    <row r="81" spans="4:8" ht="18" hidden="1" customHeight="1" x14ac:dyDescent="0.25">
      <c r="D81" s="17" t="s">
        <v>2</v>
      </c>
      <c r="E81" s="15" t="s">
        <v>59</v>
      </c>
      <c r="F81" s="18" t="s">
        <v>53</v>
      </c>
      <c r="G81" s="57">
        <v>755.68</v>
      </c>
      <c r="H81" s="14"/>
    </row>
    <row r="82" spans="4:8" ht="18" hidden="1" customHeight="1" x14ac:dyDescent="0.25">
      <c r="D82" s="17" t="s">
        <v>2</v>
      </c>
      <c r="E82" s="15" t="s">
        <v>59</v>
      </c>
      <c r="F82" s="18" t="s">
        <v>49</v>
      </c>
      <c r="G82" s="57">
        <v>560</v>
      </c>
      <c r="H82" s="14"/>
    </row>
    <row r="83" spans="4:8" ht="18" customHeight="1" x14ac:dyDescent="0.25">
      <c r="D83" s="17" t="s">
        <v>2</v>
      </c>
      <c r="E83" s="15" t="s">
        <v>59</v>
      </c>
      <c r="F83" s="18" t="s">
        <v>35</v>
      </c>
      <c r="G83" s="57">
        <v>493.42</v>
      </c>
      <c r="H83" s="14"/>
    </row>
    <row r="84" spans="4:8" ht="18" hidden="1" customHeight="1" x14ac:dyDescent="0.25">
      <c r="D84" s="17" t="s">
        <v>2</v>
      </c>
      <c r="E84" s="15" t="s">
        <v>59</v>
      </c>
      <c r="F84" s="18" t="s">
        <v>49</v>
      </c>
      <c r="G84" s="57">
        <v>158.4</v>
      </c>
      <c r="H84" s="14"/>
    </row>
    <row r="85" spans="4:8" ht="18" hidden="1" customHeight="1" x14ac:dyDescent="0.25">
      <c r="D85" s="17" t="s">
        <v>2</v>
      </c>
      <c r="E85" s="15" t="s">
        <v>59</v>
      </c>
      <c r="F85" s="18" t="s">
        <v>49</v>
      </c>
      <c r="G85" s="57">
        <v>21.46</v>
      </c>
      <c r="H85" s="14"/>
    </row>
    <row r="86" spans="4:8" ht="18" hidden="1" customHeight="1" x14ac:dyDescent="0.25">
      <c r="D86" s="17" t="s">
        <v>2</v>
      </c>
      <c r="E86" s="15" t="s">
        <v>59</v>
      </c>
      <c r="F86" s="18" t="s">
        <v>49</v>
      </c>
      <c r="G86" s="57">
        <v>72</v>
      </c>
      <c r="H86" s="14"/>
    </row>
    <row r="87" spans="4:8" ht="18" hidden="1" customHeight="1" x14ac:dyDescent="0.25">
      <c r="D87" s="17" t="s">
        <v>2</v>
      </c>
      <c r="E87" s="15" t="s">
        <v>59</v>
      </c>
      <c r="F87" s="18" t="s">
        <v>49</v>
      </c>
      <c r="G87" s="57">
        <v>532.79999999999995</v>
      </c>
      <c r="H87" s="14"/>
    </row>
    <row r="88" spans="4:8" ht="18" hidden="1" customHeight="1" x14ac:dyDescent="0.25">
      <c r="D88" s="17" t="s">
        <v>2</v>
      </c>
      <c r="E88" s="15" t="s">
        <v>59</v>
      </c>
      <c r="F88" s="18" t="s">
        <v>38</v>
      </c>
      <c r="G88" s="57">
        <v>1243.55</v>
      </c>
      <c r="H88" s="14"/>
    </row>
    <row r="89" spans="4:8" ht="18" hidden="1" customHeight="1" x14ac:dyDescent="0.25">
      <c r="D89" s="17" t="s">
        <v>2</v>
      </c>
      <c r="E89" s="15" t="s">
        <v>59</v>
      </c>
      <c r="F89" s="18" t="s">
        <v>24</v>
      </c>
      <c r="G89" s="57">
        <v>47.27</v>
      </c>
      <c r="H89" s="14"/>
    </row>
    <row r="90" spans="4:8" ht="18" hidden="1" customHeight="1" x14ac:dyDescent="0.25">
      <c r="D90" s="17" t="s">
        <v>2</v>
      </c>
      <c r="E90" s="15" t="s">
        <v>59</v>
      </c>
      <c r="F90" s="18" t="s">
        <v>39</v>
      </c>
      <c r="G90" s="57">
        <v>3376.66</v>
      </c>
      <c r="H90" s="14"/>
    </row>
    <row r="91" spans="4:8" ht="18" hidden="1" customHeight="1" x14ac:dyDescent="0.25">
      <c r="D91" s="17" t="s">
        <v>2</v>
      </c>
      <c r="E91" s="15" t="s">
        <v>59</v>
      </c>
      <c r="F91" s="18" t="s">
        <v>21</v>
      </c>
      <c r="G91" s="57">
        <v>971.39</v>
      </c>
      <c r="H91" s="14"/>
    </row>
    <row r="92" spans="4:8" ht="18" hidden="1" customHeight="1" x14ac:dyDescent="0.25">
      <c r="D92" s="17" t="s">
        <v>2</v>
      </c>
      <c r="E92" s="15" t="s">
        <v>59</v>
      </c>
      <c r="F92" s="18" t="s">
        <v>53</v>
      </c>
      <c r="G92" s="57">
        <v>4290</v>
      </c>
      <c r="H92" s="14"/>
    </row>
    <row r="93" spans="4:8" ht="18" hidden="1" customHeight="1" x14ac:dyDescent="0.25">
      <c r="D93" s="17" t="s">
        <v>2</v>
      </c>
      <c r="E93" s="15" t="s">
        <v>59</v>
      </c>
      <c r="F93" s="18" t="s">
        <v>24</v>
      </c>
      <c r="G93" s="57">
        <v>119.99</v>
      </c>
      <c r="H93" s="14"/>
    </row>
    <row r="94" spans="4:8" ht="18" hidden="1" customHeight="1" x14ac:dyDescent="0.25">
      <c r="D94" s="17" t="s">
        <v>2</v>
      </c>
      <c r="E94" s="15" t="s">
        <v>59</v>
      </c>
      <c r="F94" s="18" t="s">
        <v>38</v>
      </c>
      <c r="G94" s="57">
        <v>221.55</v>
      </c>
      <c r="H94" s="14"/>
    </row>
    <row r="95" spans="4:8" ht="18" hidden="1" customHeight="1" x14ac:dyDescent="0.25">
      <c r="D95" s="17" t="s">
        <v>2</v>
      </c>
      <c r="E95" s="15" t="s">
        <v>59</v>
      </c>
      <c r="F95" s="18" t="s">
        <v>38</v>
      </c>
      <c r="G95" s="57">
        <v>29.9</v>
      </c>
      <c r="H95" s="14"/>
    </row>
    <row r="96" spans="4:8" ht="18" hidden="1" customHeight="1" x14ac:dyDescent="0.25">
      <c r="D96" s="17" t="s">
        <v>2</v>
      </c>
      <c r="E96" s="15" t="s">
        <v>59</v>
      </c>
      <c r="F96" s="18" t="s">
        <v>24</v>
      </c>
      <c r="G96" s="57">
        <v>457.49</v>
      </c>
      <c r="H96" s="14"/>
    </row>
    <row r="97" spans="4:8" ht="18" hidden="1" customHeight="1" x14ac:dyDescent="0.25">
      <c r="D97" s="17" t="s">
        <v>2</v>
      </c>
      <c r="E97" s="15" t="s">
        <v>59</v>
      </c>
      <c r="F97" s="18" t="s">
        <v>36</v>
      </c>
      <c r="G97" s="57">
        <v>308.55</v>
      </c>
      <c r="H97" s="14"/>
    </row>
    <row r="98" spans="4:8" ht="18" customHeight="1" x14ac:dyDescent="0.25">
      <c r="D98" s="17" t="s">
        <v>2</v>
      </c>
      <c r="E98" s="15" t="s">
        <v>59</v>
      </c>
      <c r="F98" s="18" t="s">
        <v>35</v>
      </c>
      <c r="G98" s="57">
        <v>90.75</v>
      </c>
      <c r="H98" s="14"/>
    </row>
    <row r="99" spans="4:8" ht="18" hidden="1" customHeight="1" x14ac:dyDescent="0.25">
      <c r="D99" s="17" t="s">
        <v>2</v>
      </c>
      <c r="E99" s="15" t="s">
        <v>59</v>
      </c>
      <c r="F99" s="18" t="s">
        <v>50</v>
      </c>
      <c r="G99" s="57">
        <v>3193.06</v>
      </c>
      <c r="H99" s="14"/>
    </row>
    <row r="100" spans="4:8" ht="18" hidden="1" customHeight="1" x14ac:dyDescent="0.25">
      <c r="D100" s="17" t="s">
        <v>2</v>
      </c>
      <c r="E100" s="15" t="s">
        <v>59</v>
      </c>
      <c r="F100" s="18" t="s">
        <v>38</v>
      </c>
      <c r="G100" s="57">
        <v>1717</v>
      </c>
      <c r="H100" s="14"/>
    </row>
    <row r="101" spans="4:8" ht="18" customHeight="1" x14ac:dyDescent="0.25">
      <c r="D101" s="17" t="s">
        <v>2</v>
      </c>
      <c r="E101" s="15" t="s">
        <v>59</v>
      </c>
      <c r="F101" s="18" t="s">
        <v>35</v>
      </c>
      <c r="G101" s="57">
        <v>507.57</v>
      </c>
      <c r="H101" s="14"/>
    </row>
    <row r="102" spans="4:8" ht="18" hidden="1" customHeight="1" x14ac:dyDescent="0.25">
      <c r="D102" s="17" t="s">
        <v>2</v>
      </c>
      <c r="E102" s="15" t="s">
        <v>59</v>
      </c>
      <c r="F102" s="18" t="s">
        <v>41</v>
      </c>
      <c r="G102" s="57">
        <v>744.12</v>
      </c>
      <c r="H102" s="14"/>
    </row>
    <row r="103" spans="4:8" ht="18" hidden="1" customHeight="1" x14ac:dyDescent="0.25">
      <c r="D103" s="17" t="s">
        <v>2</v>
      </c>
      <c r="E103" s="15" t="s">
        <v>59</v>
      </c>
      <c r="F103" s="18" t="s">
        <v>24</v>
      </c>
      <c r="G103" s="57">
        <v>1013.13</v>
      </c>
      <c r="H103" s="14"/>
    </row>
    <row r="104" spans="4:8" ht="18" hidden="1" customHeight="1" x14ac:dyDescent="0.25">
      <c r="D104" s="17" t="s">
        <v>2</v>
      </c>
      <c r="E104" s="15" t="s">
        <v>59</v>
      </c>
      <c r="F104" s="18" t="s">
        <v>49</v>
      </c>
      <c r="G104" s="57">
        <v>31.5</v>
      </c>
      <c r="H104" s="14"/>
    </row>
    <row r="105" spans="4:8" ht="18" hidden="1" customHeight="1" x14ac:dyDescent="0.25">
      <c r="D105" s="17" t="s">
        <v>2</v>
      </c>
      <c r="E105" s="15" t="s">
        <v>59</v>
      </c>
      <c r="F105" s="18" t="s">
        <v>38</v>
      </c>
      <c r="G105" s="57">
        <v>371.63</v>
      </c>
      <c r="H105" s="14"/>
    </row>
    <row r="106" spans="4:8" ht="18" hidden="1" customHeight="1" x14ac:dyDescent="0.25">
      <c r="D106" s="17" t="s">
        <v>2</v>
      </c>
      <c r="E106" s="15" t="s">
        <v>59</v>
      </c>
      <c r="F106" s="18" t="s">
        <v>24</v>
      </c>
      <c r="G106" s="57">
        <v>110</v>
      </c>
      <c r="H106" s="14"/>
    </row>
    <row r="107" spans="4:8" ht="18" hidden="1" customHeight="1" x14ac:dyDescent="0.25">
      <c r="D107" s="17" t="s">
        <v>2</v>
      </c>
      <c r="E107" s="15" t="s">
        <v>59</v>
      </c>
      <c r="F107" s="18" t="s">
        <v>24</v>
      </c>
      <c r="G107" s="57">
        <v>162.94999999999999</v>
      </c>
      <c r="H107" s="14"/>
    </row>
    <row r="108" spans="4:8" ht="18" hidden="1" customHeight="1" x14ac:dyDescent="0.25">
      <c r="D108" s="17" t="s">
        <v>2</v>
      </c>
      <c r="E108" s="15" t="s">
        <v>59</v>
      </c>
      <c r="F108" s="18" t="s">
        <v>36</v>
      </c>
      <c r="G108" s="57">
        <v>177.21</v>
      </c>
      <c r="H108" s="14"/>
    </row>
    <row r="109" spans="4:8" ht="18" hidden="1" customHeight="1" x14ac:dyDescent="0.25">
      <c r="D109" s="17" t="s">
        <v>2</v>
      </c>
      <c r="E109" s="15" t="s">
        <v>59</v>
      </c>
      <c r="F109" s="18" t="s">
        <v>36</v>
      </c>
      <c r="G109" s="57">
        <v>140</v>
      </c>
      <c r="H109" s="14"/>
    </row>
    <row r="110" spans="4:8" ht="18" hidden="1" customHeight="1" x14ac:dyDescent="0.25">
      <c r="D110" s="17" t="s">
        <v>2</v>
      </c>
      <c r="E110" s="15" t="s">
        <v>59</v>
      </c>
      <c r="F110" s="18" t="s">
        <v>50</v>
      </c>
      <c r="G110" s="57">
        <v>162.9</v>
      </c>
      <c r="H110" s="14"/>
    </row>
    <row r="111" spans="4:8" ht="18" hidden="1" customHeight="1" x14ac:dyDescent="0.25">
      <c r="D111" s="17" t="s">
        <v>2</v>
      </c>
      <c r="E111" s="15" t="s">
        <v>59</v>
      </c>
      <c r="F111" s="18" t="s">
        <v>41</v>
      </c>
      <c r="G111" s="57">
        <v>1022.24</v>
      </c>
      <c r="H111" s="14"/>
    </row>
    <row r="112" spans="4:8" ht="18" hidden="1" customHeight="1" x14ac:dyDescent="0.25">
      <c r="D112" s="17" t="s">
        <v>3</v>
      </c>
      <c r="E112" s="15" t="s">
        <v>59</v>
      </c>
      <c r="F112" s="18" t="s">
        <v>49</v>
      </c>
      <c r="G112" s="55">
        <v>3049.25</v>
      </c>
      <c r="H112" s="14"/>
    </row>
    <row r="113" spans="4:8" ht="18" hidden="1" customHeight="1" x14ac:dyDescent="0.25">
      <c r="D113" s="17" t="s">
        <v>3</v>
      </c>
      <c r="E113" s="15" t="s">
        <v>59</v>
      </c>
      <c r="F113" s="18" t="s">
        <v>36</v>
      </c>
      <c r="G113" s="55">
        <v>68</v>
      </c>
      <c r="H113" s="14"/>
    </row>
    <row r="114" spans="4:8" ht="18" customHeight="1" x14ac:dyDescent="0.25">
      <c r="D114" s="17" t="s">
        <v>3</v>
      </c>
      <c r="E114" s="15" t="s">
        <v>59</v>
      </c>
      <c r="F114" s="18" t="s">
        <v>35</v>
      </c>
      <c r="G114" s="55">
        <v>69.66</v>
      </c>
      <c r="H114" s="14"/>
    </row>
    <row r="115" spans="4:8" ht="18" hidden="1" customHeight="1" x14ac:dyDescent="0.25">
      <c r="D115" s="17" t="s">
        <v>3</v>
      </c>
      <c r="E115" s="15" t="s">
        <v>59</v>
      </c>
      <c r="F115" s="18" t="s">
        <v>21</v>
      </c>
      <c r="G115" s="55">
        <v>2028.11</v>
      </c>
      <c r="H115" s="14"/>
    </row>
    <row r="116" spans="4:8" ht="18" hidden="1" customHeight="1" x14ac:dyDescent="0.25">
      <c r="D116" s="17" t="s">
        <v>3</v>
      </c>
      <c r="E116" s="15" t="s">
        <v>59</v>
      </c>
      <c r="F116" s="18" t="s">
        <v>21</v>
      </c>
      <c r="G116" s="55">
        <v>2498.98</v>
      </c>
      <c r="H116" s="14"/>
    </row>
    <row r="117" spans="4:8" ht="18" hidden="1" customHeight="1" x14ac:dyDescent="0.25">
      <c r="D117" s="17" t="s">
        <v>3</v>
      </c>
      <c r="E117" s="15" t="s">
        <v>59</v>
      </c>
      <c r="F117" s="18" t="s">
        <v>21</v>
      </c>
      <c r="G117" s="55">
        <v>1364.9</v>
      </c>
      <c r="H117" s="14"/>
    </row>
    <row r="118" spans="4:8" ht="18" hidden="1" customHeight="1" x14ac:dyDescent="0.25">
      <c r="D118" s="17" t="s">
        <v>3</v>
      </c>
      <c r="E118" s="15" t="s">
        <v>59</v>
      </c>
      <c r="F118" s="18" t="s">
        <v>21</v>
      </c>
      <c r="G118" s="59">
        <v>971.39</v>
      </c>
      <c r="H118" s="14"/>
    </row>
    <row r="119" spans="4:8" ht="18" hidden="1" customHeight="1" x14ac:dyDescent="0.25">
      <c r="D119" s="17" t="s">
        <v>3</v>
      </c>
      <c r="E119" s="15" t="s">
        <v>59</v>
      </c>
      <c r="F119" s="50" t="s">
        <v>53</v>
      </c>
      <c r="G119" s="58">
        <v>755.68</v>
      </c>
      <c r="H119" s="52"/>
    </row>
    <row r="120" spans="4:8" ht="18" hidden="1" customHeight="1" x14ac:dyDescent="0.25">
      <c r="D120" s="17" t="s">
        <v>3</v>
      </c>
      <c r="E120" s="15" t="s">
        <v>59</v>
      </c>
      <c r="F120" s="50" t="s">
        <v>53</v>
      </c>
      <c r="G120" s="58">
        <v>960</v>
      </c>
      <c r="H120" s="52"/>
    </row>
    <row r="121" spans="4:8" ht="18" hidden="1" customHeight="1" x14ac:dyDescent="0.25">
      <c r="D121" s="17" t="s">
        <v>3</v>
      </c>
      <c r="E121" s="15" t="s">
        <v>59</v>
      </c>
      <c r="F121" s="50" t="s">
        <v>21</v>
      </c>
      <c r="G121" s="58">
        <v>971.39</v>
      </c>
      <c r="H121" s="52"/>
    </row>
    <row r="122" spans="4:8" ht="18" hidden="1" customHeight="1" x14ac:dyDescent="0.25">
      <c r="D122" s="17" t="s">
        <v>3</v>
      </c>
      <c r="E122" s="15" t="s">
        <v>59</v>
      </c>
      <c r="F122" s="50" t="s">
        <v>21</v>
      </c>
      <c r="G122" s="59">
        <v>1607.95</v>
      </c>
      <c r="H122" s="14"/>
    </row>
    <row r="123" spans="4:8" ht="18" hidden="1" customHeight="1" x14ac:dyDescent="0.25">
      <c r="D123" s="17" t="s">
        <v>3</v>
      </c>
      <c r="E123" s="15" t="s">
        <v>59</v>
      </c>
      <c r="F123" s="50" t="s">
        <v>21</v>
      </c>
      <c r="G123" s="59">
        <v>1780.07</v>
      </c>
      <c r="H123" s="14"/>
    </row>
    <row r="124" spans="4:8" ht="18" hidden="1" customHeight="1" x14ac:dyDescent="0.25">
      <c r="D124" s="17" t="s">
        <v>3</v>
      </c>
      <c r="E124" s="15" t="s">
        <v>59</v>
      </c>
      <c r="F124" s="50" t="s">
        <v>21</v>
      </c>
      <c r="G124" s="59">
        <v>1677.93</v>
      </c>
      <c r="H124" s="14"/>
    </row>
    <row r="125" spans="4:8" ht="18" hidden="1" customHeight="1" x14ac:dyDescent="0.25">
      <c r="D125" s="17" t="s">
        <v>3</v>
      </c>
      <c r="E125" s="15" t="s">
        <v>59</v>
      </c>
      <c r="F125" s="50" t="s">
        <v>21</v>
      </c>
      <c r="G125" s="59">
        <v>2516.84</v>
      </c>
      <c r="H125" s="14"/>
    </row>
    <row r="126" spans="4:8" ht="18" hidden="1" customHeight="1" x14ac:dyDescent="0.25">
      <c r="D126" s="17" t="s">
        <v>3</v>
      </c>
      <c r="E126" s="15" t="s">
        <v>59</v>
      </c>
      <c r="F126" s="50" t="s">
        <v>21</v>
      </c>
      <c r="G126" s="59">
        <v>2286.9699999999998</v>
      </c>
      <c r="H126" s="14"/>
    </row>
    <row r="127" spans="4:8" ht="18" hidden="1" customHeight="1" x14ac:dyDescent="0.25">
      <c r="D127" s="17" t="s">
        <v>3</v>
      </c>
      <c r="E127" s="15" t="s">
        <v>59</v>
      </c>
      <c r="F127" s="50" t="s">
        <v>21</v>
      </c>
      <c r="G127" s="59">
        <v>834.16</v>
      </c>
      <c r="H127" s="14"/>
    </row>
    <row r="128" spans="4:8" ht="18" hidden="1" customHeight="1" x14ac:dyDescent="0.25">
      <c r="D128" s="17" t="s">
        <v>3</v>
      </c>
      <c r="E128" s="15" t="s">
        <v>59</v>
      </c>
      <c r="F128" s="50" t="s">
        <v>21</v>
      </c>
      <c r="G128" s="59">
        <v>2274.9899999999998</v>
      </c>
      <c r="H128" s="14"/>
    </row>
    <row r="129" spans="4:8" ht="18" hidden="1" customHeight="1" x14ac:dyDescent="0.25">
      <c r="D129" s="17" t="s">
        <v>3</v>
      </c>
      <c r="E129" s="15" t="s">
        <v>59</v>
      </c>
      <c r="F129" s="50" t="s">
        <v>21</v>
      </c>
      <c r="G129" s="59">
        <v>1800.21</v>
      </c>
      <c r="H129" s="14"/>
    </row>
    <row r="130" spans="4:8" ht="18" hidden="1" customHeight="1" x14ac:dyDescent="0.25">
      <c r="D130" s="17" t="s">
        <v>3</v>
      </c>
      <c r="E130" s="15" t="s">
        <v>59</v>
      </c>
      <c r="F130" s="50" t="s">
        <v>21</v>
      </c>
      <c r="G130" s="59">
        <v>1784.8</v>
      </c>
      <c r="H130" s="14"/>
    </row>
    <row r="131" spans="4:8" ht="18" hidden="1" customHeight="1" x14ac:dyDescent="0.25">
      <c r="D131" s="17" t="s">
        <v>3</v>
      </c>
      <c r="E131" s="15" t="s">
        <v>59</v>
      </c>
      <c r="F131" s="50" t="s">
        <v>53</v>
      </c>
      <c r="G131" s="59">
        <v>3738.41</v>
      </c>
      <c r="H131" s="14"/>
    </row>
    <row r="132" spans="4:8" ht="18" hidden="1" customHeight="1" x14ac:dyDescent="0.25">
      <c r="D132" s="17" t="s">
        <v>3</v>
      </c>
      <c r="E132" s="15" t="s">
        <v>59</v>
      </c>
      <c r="F132" s="50" t="s">
        <v>21</v>
      </c>
      <c r="G132" s="59">
        <v>1917.82</v>
      </c>
      <c r="H132" s="14"/>
    </row>
    <row r="133" spans="4:8" ht="18" hidden="1" customHeight="1" x14ac:dyDescent="0.25">
      <c r="D133" s="17" t="s">
        <v>3</v>
      </c>
      <c r="E133" s="15" t="s">
        <v>59</v>
      </c>
      <c r="F133" s="18" t="s">
        <v>50</v>
      </c>
      <c r="G133" s="59">
        <v>3411.24</v>
      </c>
      <c r="H133" s="14"/>
    </row>
    <row r="134" spans="4:8" ht="18" hidden="1" customHeight="1" x14ac:dyDescent="0.25">
      <c r="D134" s="17" t="s">
        <v>3</v>
      </c>
      <c r="E134" s="15" t="s">
        <v>59</v>
      </c>
      <c r="F134" s="18" t="s">
        <v>49</v>
      </c>
      <c r="G134" s="59">
        <v>158.4</v>
      </c>
      <c r="H134" s="14"/>
    </row>
    <row r="135" spans="4:8" ht="18" hidden="1" customHeight="1" x14ac:dyDescent="0.25">
      <c r="D135" s="17" t="s">
        <v>3</v>
      </c>
      <c r="E135" s="15" t="s">
        <v>59</v>
      </c>
      <c r="F135" s="18" t="s">
        <v>38</v>
      </c>
      <c r="G135" s="59">
        <v>808.43</v>
      </c>
      <c r="H135" s="14"/>
    </row>
    <row r="136" spans="4:8" ht="18" hidden="1" customHeight="1" x14ac:dyDescent="0.25">
      <c r="D136" s="17" t="s">
        <v>3</v>
      </c>
      <c r="E136" s="15" t="s">
        <v>59</v>
      </c>
      <c r="F136" s="18" t="s">
        <v>41</v>
      </c>
      <c r="G136" s="59">
        <v>800.05</v>
      </c>
      <c r="H136" s="14"/>
    </row>
    <row r="137" spans="4:8" ht="18" hidden="1" customHeight="1" x14ac:dyDescent="0.25">
      <c r="D137" s="17" t="s">
        <v>3</v>
      </c>
      <c r="E137" s="15" t="s">
        <v>59</v>
      </c>
      <c r="F137" s="18" t="s">
        <v>36</v>
      </c>
      <c r="G137" s="59">
        <v>983.6</v>
      </c>
      <c r="H137" s="14"/>
    </row>
    <row r="138" spans="4:8" ht="18" hidden="1" customHeight="1" x14ac:dyDescent="0.25">
      <c r="D138" s="17" t="s">
        <v>3</v>
      </c>
      <c r="E138" s="15" t="s">
        <v>59</v>
      </c>
      <c r="F138" s="18" t="s">
        <v>49</v>
      </c>
      <c r="G138" s="59">
        <v>21.46</v>
      </c>
      <c r="H138" s="14"/>
    </row>
    <row r="139" spans="4:8" ht="18" hidden="1" customHeight="1" x14ac:dyDescent="0.25">
      <c r="D139" s="17" t="s">
        <v>3</v>
      </c>
      <c r="E139" s="15" t="s">
        <v>59</v>
      </c>
      <c r="F139" s="18" t="s">
        <v>49</v>
      </c>
      <c r="G139" s="59">
        <v>72</v>
      </c>
      <c r="H139" s="14"/>
    </row>
    <row r="140" spans="4:8" ht="18" customHeight="1" x14ac:dyDescent="0.25">
      <c r="D140" s="17" t="s">
        <v>3</v>
      </c>
      <c r="E140" s="15" t="s">
        <v>59</v>
      </c>
      <c r="F140" s="18" t="s">
        <v>35</v>
      </c>
      <c r="G140" s="59">
        <v>524.62</v>
      </c>
      <c r="H140" s="14"/>
    </row>
    <row r="141" spans="4:8" ht="18" hidden="1" customHeight="1" x14ac:dyDescent="0.25">
      <c r="D141" s="17" t="s">
        <v>3</v>
      </c>
      <c r="E141" s="15" t="s">
        <v>59</v>
      </c>
      <c r="F141" s="18" t="s">
        <v>49</v>
      </c>
      <c r="G141" s="59">
        <v>640</v>
      </c>
      <c r="H141" s="14"/>
    </row>
    <row r="142" spans="4:8" ht="18" hidden="1" customHeight="1" x14ac:dyDescent="0.25">
      <c r="D142" s="17" t="s">
        <v>3</v>
      </c>
      <c r="E142" s="15" t="s">
        <v>59</v>
      </c>
      <c r="F142" s="18" t="s">
        <v>38</v>
      </c>
      <c r="G142" s="59">
        <v>1243.92</v>
      </c>
      <c r="H142" s="14"/>
    </row>
    <row r="143" spans="4:8" ht="18" hidden="1" customHeight="1" x14ac:dyDescent="0.25">
      <c r="D143" s="17" t="s">
        <v>3</v>
      </c>
      <c r="E143" s="15" t="s">
        <v>59</v>
      </c>
      <c r="F143" s="18" t="s">
        <v>24</v>
      </c>
      <c r="G143" s="59">
        <v>722.25</v>
      </c>
      <c r="H143" s="14"/>
    </row>
    <row r="144" spans="4:8" ht="18" hidden="1" customHeight="1" x14ac:dyDescent="0.25">
      <c r="D144" s="17" t="s">
        <v>3</v>
      </c>
      <c r="E144" s="15" t="s">
        <v>59</v>
      </c>
      <c r="F144" s="18" t="s">
        <v>49</v>
      </c>
      <c r="G144" s="59">
        <v>221.55</v>
      </c>
      <c r="H144" s="14"/>
    </row>
    <row r="145" spans="4:8" ht="18" hidden="1" customHeight="1" x14ac:dyDescent="0.25">
      <c r="D145" s="17" t="s">
        <v>3</v>
      </c>
      <c r="E145" s="15" t="s">
        <v>59</v>
      </c>
      <c r="F145" s="18" t="s">
        <v>49</v>
      </c>
      <c r="G145" s="59">
        <v>532.79999999999995</v>
      </c>
      <c r="H145" s="14"/>
    </row>
    <row r="146" spans="4:8" ht="18" hidden="1" customHeight="1" x14ac:dyDescent="0.25">
      <c r="D146" s="17" t="s">
        <v>3</v>
      </c>
      <c r="E146" s="15" t="s">
        <v>59</v>
      </c>
      <c r="F146" s="18" t="s">
        <v>24</v>
      </c>
      <c r="G146" s="59">
        <v>119.99</v>
      </c>
      <c r="H146" s="14"/>
    </row>
    <row r="147" spans="4:8" ht="18" hidden="1" customHeight="1" x14ac:dyDescent="0.25">
      <c r="D147" s="17" t="s">
        <v>3</v>
      </c>
      <c r="E147" s="15" t="s">
        <v>59</v>
      </c>
      <c r="F147" s="18" t="s">
        <v>24</v>
      </c>
      <c r="G147" s="59">
        <v>197.3</v>
      </c>
      <c r="H147" s="14"/>
    </row>
    <row r="148" spans="4:8" ht="18" hidden="1" customHeight="1" x14ac:dyDescent="0.25">
      <c r="D148" s="17" t="s">
        <v>3</v>
      </c>
      <c r="E148" s="15" t="s">
        <v>59</v>
      </c>
      <c r="F148" s="18" t="s">
        <v>24</v>
      </c>
      <c r="G148" s="59">
        <v>516.55999999999995</v>
      </c>
      <c r="H148" s="14"/>
    </row>
    <row r="149" spans="4:8" ht="18" hidden="1" customHeight="1" x14ac:dyDescent="0.25">
      <c r="D149" s="17" t="s">
        <v>3</v>
      </c>
      <c r="E149" s="15" t="s">
        <v>59</v>
      </c>
      <c r="F149" s="18" t="s">
        <v>39</v>
      </c>
      <c r="G149" s="59">
        <v>3376.66</v>
      </c>
      <c r="H149" s="14"/>
    </row>
    <row r="150" spans="4:8" ht="18" hidden="1" customHeight="1" x14ac:dyDescent="0.25">
      <c r="D150" s="17" t="s">
        <v>3</v>
      </c>
      <c r="E150" s="15" t="s">
        <v>59</v>
      </c>
      <c r="F150" s="18" t="s">
        <v>49</v>
      </c>
      <c r="G150" s="59">
        <v>31.5</v>
      </c>
      <c r="H150" s="14"/>
    </row>
    <row r="151" spans="4:8" ht="18" hidden="1" customHeight="1" x14ac:dyDescent="0.25">
      <c r="D151" s="17" t="s">
        <v>3</v>
      </c>
      <c r="E151" s="15" t="s">
        <v>59</v>
      </c>
      <c r="F151" s="18" t="s">
        <v>50</v>
      </c>
      <c r="G151" s="59">
        <v>2462.9899999999998</v>
      </c>
      <c r="H151" s="14"/>
    </row>
    <row r="152" spans="4:8" ht="18" hidden="1" customHeight="1" x14ac:dyDescent="0.25">
      <c r="D152" s="17" t="s">
        <v>3</v>
      </c>
      <c r="E152" s="15" t="s">
        <v>59</v>
      </c>
      <c r="F152" s="18" t="s">
        <v>38</v>
      </c>
      <c r="G152" s="59">
        <v>29.9</v>
      </c>
      <c r="H152" s="14"/>
    </row>
    <row r="153" spans="4:8" ht="18" hidden="1" customHeight="1" x14ac:dyDescent="0.25">
      <c r="D153" s="17" t="s">
        <v>3</v>
      </c>
      <c r="E153" s="15" t="s">
        <v>59</v>
      </c>
      <c r="F153" s="18" t="s">
        <v>38</v>
      </c>
      <c r="G153" s="59">
        <v>1482</v>
      </c>
      <c r="H153" s="14"/>
    </row>
    <row r="154" spans="4:8" ht="18" hidden="1" customHeight="1" x14ac:dyDescent="0.25">
      <c r="D154" s="17" t="s">
        <v>3</v>
      </c>
      <c r="E154" s="15" t="s">
        <v>59</v>
      </c>
      <c r="F154" s="18" t="s">
        <v>38</v>
      </c>
      <c r="G154" s="59">
        <v>50</v>
      </c>
      <c r="H154" s="14"/>
    </row>
    <row r="155" spans="4:8" ht="18" hidden="1" customHeight="1" x14ac:dyDescent="0.25">
      <c r="D155" s="17" t="s">
        <v>3</v>
      </c>
      <c r="E155" s="15" t="s">
        <v>59</v>
      </c>
      <c r="F155" s="18" t="s">
        <v>38</v>
      </c>
      <c r="G155" s="59">
        <v>371.63</v>
      </c>
      <c r="H155" s="14"/>
    </row>
    <row r="156" spans="4:8" ht="18" customHeight="1" x14ac:dyDescent="0.25">
      <c r="D156" s="17" t="s">
        <v>3</v>
      </c>
      <c r="E156" s="15" t="s">
        <v>59</v>
      </c>
      <c r="F156" s="18" t="s">
        <v>35</v>
      </c>
      <c r="G156" s="59">
        <v>651.44000000000005</v>
      </c>
      <c r="H156" s="14"/>
    </row>
    <row r="157" spans="4:8" ht="18" customHeight="1" x14ac:dyDescent="0.25">
      <c r="D157" s="17" t="s">
        <v>3</v>
      </c>
      <c r="E157" s="15" t="s">
        <v>59</v>
      </c>
      <c r="F157" s="18" t="s">
        <v>35</v>
      </c>
      <c r="G157" s="59">
        <v>26.05</v>
      </c>
      <c r="H157" s="14"/>
    </row>
    <row r="158" spans="4:8" ht="18" customHeight="1" x14ac:dyDescent="0.25">
      <c r="D158" s="17" t="s">
        <v>3</v>
      </c>
      <c r="E158" s="15" t="s">
        <v>59</v>
      </c>
      <c r="F158" s="18" t="s">
        <v>35</v>
      </c>
      <c r="G158" s="59">
        <v>168.88</v>
      </c>
      <c r="H158" s="14"/>
    </row>
    <row r="159" spans="4:8" ht="18" hidden="1" customHeight="1" x14ac:dyDescent="0.25">
      <c r="D159" s="17" t="s">
        <v>3</v>
      </c>
      <c r="E159" s="15" t="s">
        <v>59</v>
      </c>
      <c r="F159" s="18" t="s">
        <v>38</v>
      </c>
      <c r="G159" s="59">
        <v>50</v>
      </c>
      <c r="H159" s="14"/>
    </row>
    <row r="160" spans="4:8" ht="18" hidden="1" customHeight="1" x14ac:dyDescent="0.25">
      <c r="D160" s="17" t="s">
        <v>3</v>
      </c>
      <c r="E160" s="15" t="s">
        <v>59</v>
      </c>
      <c r="F160" s="18" t="s">
        <v>41</v>
      </c>
      <c r="G160" s="59">
        <v>483.28</v>
      </c>
      <c r="H160" s="14"/>
    </row>
    <row r="161" spans="4:8" ht="18" hidden="1" customHeight="1" x14ac:dyDescent="0.25">
      <c r="D161" s="17" t="s">
        <v>3</v>
      </c>
      <c r="E161" s="15" t="s">
        <v>59</v>
      </c>
      <c r="F161" s="18" t="s">
        <v>50</v>
      </c>
      <c r="G161" s="59">
        <v>102.73</v>
      </c>
      <c r="H161" s="14"/>
    </row>
    <row r="162" spans="4:8" ht="18" hidden="1" customHeight="1" x14ac:dyDescent="0.25">
      <c r="D162" s="17" t="s">
        <v>3</v>
      </c>
      <c r="E162" s="15" t="s">
        <v>59</v>
      </c>
      <c r="F162" s="18" t="s">
        <v>38</v>
      </c>
      <c r="G162" s="59">
        <v>90</v>
      </c>
      <c r="H162" s="14"/>
    </row>
    <row r="163" spans="4:8" ht="18" hidden="1" customHeight="1" x14ac:dyDescent="0.25">
      <c r="D163" s="17" t="s">
        <v>3</v>
      </c>
      <c r="E163" s="15" t="s">
        <v>59</v>
      </c>
      <c r="F163" s="18" t="s">
        <v>36</v>
      </c>
      <c r="G163" s="59">
        <v>236.9</v>
      </c>
      <c r="H163" s="14"/>
    </row>
    <row r="164" spans="4:8" ht="18" hidden="1" customHeight="1" x14ac:dyDescent="0.25">
      <c r="D164" s="17" t="s">
        <v>3</v>
      </c>
      <c r="E164" s="15" t="s">
        <v>59</v>
      </c>
      <c r="F164" s="18" t="s">
        <v>36</v>
      </c>
      <c r="G164" s="59">
        <v>21.9</v>
      </c>
      <c r="H164" s="14"/>
    </row>
    <row r="165" spans="4:8" ht="18" hidden="1" customHeight="1" x14ac:dyDescent="0.25">
      <c r="D165" s="17" t="s">
        <v>3</v>
      </c>
      <c r="E165" s="15" t="s">
        <v>59</v>
      </c>
      <c r="F165" s="18" t="s">
        <v>36</v>
      </c>
      <c r="G165" s="59">
        <v>59.7</v>
      </c>
      <c r="H165" s="14"/>
    </row>
    <row r="166" spans="4:8" ht="18" hidden="1" customHeight="1" x14ac:dyDescent="0.25">
      <c r="D166" s="17" t="s">
        <v>3</v>
      </c>
      <c r="E166" s="15" t="s">
        <v>59</v>
      </c>
      <c r="F166" s="18" t="s">
        <v>36</v>
      </c>
      <c r="G166" s="59">
        <v>21.5</v>
      </c>
      <c r="H166" s="14"/>
    </row>
    <row r="167" spans="4:8" ht="18" hidden="1" customHeight="1" x14ac:dyDescent="0.25">
      <c r="D167" s="17" t="s">
        <v>3</v>
      </c>
      <c r="E167" s="15" t="s">
        <v>59</v>
      </c>
      <c r="F167" s="18" t="s">
        <v>36</v>
      </c>
      <c r="G167" s="59">
        <v>33.5</v>
      </c>
      <c r="H167" s="14"/>
    </row>
    <row r="168" spans="4:8" ht="18" hidden="1" customHeight="1" x14ac:dyDescent="0.25">
      <c r="D168" s="17" t="s">
        <v>3</v>
      </c>
      <c r="E168" s="15" t="s">
        <v>59</v>
      </c>
      <c r="F168" s="18" t="s">
        <v>36</v>
      </c>
      <c r="G168" s="59">
        <v>175.8</v>
      </c>
      <c r="H168" s="14"/>
    </row>
    <row r="169" spans="4:8" ht="18" hidden="1" customHeight="1" x14ac:dyDescent="0.25">
      <c r="D169" s="17" t="s">
        <v>3</v>
      </c>
      <c r="E169" s="15" t="s">
        <v>59</v>
      </c>
      <c r="F169" s="18" t="s">
        <v>21</v>
      </c>
      <c r="G169" s="59">
        <v>175.64</v>
      </c>
      <c r="H169" s="14"/>
    </row>
    <row r="170" spans="4:8" ht="18" hidden="1" customHeight="1" x14ac:dyDescent="0.25">
      <c r="D170" s="17" t="s">
        <v>3</v>
      </c>
      <c r="E170" s="15" t="s">
        <v>59</v>
      </c>
      <c r="F170" s="18" t="s">
        <v>49</v>
      </c>
      <c r="G170" s="59">
        <v>3321.25</v>
      </c>
      <c r="H170" s="14"/>
    </row>
    <row r="171" spans="4:8" ht="18" hidden="1" customHeight="1" x14ac:dyDescent="0.25">
      <c r="D171" s="17" t="s">
        <v>3</v>
      </c>
      <c r="E171" s="15" t="s">
        <v>59</v>
      </c>
      <c r="F171" s="18" t="s">
        <v>38</v>
      </c>
      <c r="G171" s="59">
        <v>450</v>
      </c>
      <c r="H171" s="14"/>
    </row>
    <row r="172" spans="4:8" ht="18" hidden="1" customHeight="1" x14ac:dyDescent="0.25">
      <c r="D172" s="17" t="s">
        <v>4</v>
      </c>
      <c r="E172" s="15" t="s">
        <v>59</v>
      </c>
      <c r="F172" s="50" t="s">
        <v>21</v>
      </c>
      <c r="G172" s="59">
        <v>2028.11</v>
      </c>
      <c r="H172" s="14"/>
    </row>
    <row r="173" spans="4:8" ht="18" hidden="1" customHeight="1" x14ac:dyDescent="0.25">
      <c r="D173" s="17" t="s">
        <v>4</v>
      </c>
      <c r="E173" s="15" t="s">
        <v>59</v>
      </c>
      <c r="F173" s="50" t="s">
        <v>21</v>
      </c>
      <c r="G173" s="59">
        <v>2444.4699999999998</v>
      </c>
      <c r="H173" s="14"/>
    </row>
    <row r="174" spans="4:8" ht="18" hidden="1" customHeight="1" x14ac:dyDescent="0.25">
      <c r="D174" s="17" t="s">
        <v>4</v>
      </c>
      <c r="E174" s="15" t="s">
        <v>59</v>
      </c>
      <c r="F174" s="50" t="s">
        <v>21</v>
      </c>
      <c r="G174" s="59">
        <v>1516.9</v>
      </c>
      <c r="H174" s="14"/>
    </row>
    <row r="175" spans="4:8" ht="18" hidden="1" customHeight="1" x14ac:dyDescent="0.25">
      <c r="D175" s="17" t="s">
        <v>4</v>
      </c>
      <c r="E175" s="15" t="s">
        <v>59</v>
      </c>
      <c r="F175" s="50" t="s">
        <v>21</v>
      </c>
      <c r="G175" s="59">
        <v>653.82000000000005</v>
      </c>
      <c r="H175" s="14"/>
    </row>
    <row r="176" spans="4:8" ht="18" hidden="1" customHeight="1" x14ac:dyDescent="0.25">
      <c r="D176" s="17" t="s">
        <v>4</v>
      </c>
      <c r="E176" s="15" t="s">
        <v>59</v>
      </c>
      <c r="F176" s="50" t="s">
        <v>21</v>
      </c>
      <c r="G176" s="58">
        <v>1668.52</v>
      </c>
      <c r="H176" s="52"/>
    </row>
    <row r="177" spans="4:8" ht="18" hidden="1" customHeight="1" x14ac:dyDescent="0.25">
      <c r="D177" s="17" t="s">
        <v>4</v>
      </c>
      <c r="E177" s="15" t="s">
        <v>59</v>
      </c>
      <c r="F177" s="18" t="s">
        <v>53</v>
      </c>
      <c r="G177" s="59">
        <v>755.68</v>
      </c>
      <c r="H177" s="14"/>
    </row>
    <row r="178" spans="4:8" ht="18" hidden="1" customHeight="1" x14ac:dyDescent="0.25">
      <c r="D178" s="17" t="s">
        <v>4</v>
      </c>
      <c r="E178" s="15" t="s">
        <v>59</v>
      </c>
      <c r="F178" s="18" t="s">
        <v>21</v>
      </c>
      <c r="G178" s="59">
        <v>2194.16</v>
      </c>
      <c r="H178" s="14"/>
    </row>
    <row r="179" spans="4:8" ht="18" hidden="1" customHeight="1" x14ac:dyDescent="0.25">
      <c r="D179" s="17" t="s">
        <v>4</v>
      </c>
      <c r="E179" s="15" t="s">
        <v>59</v>
      </c>
      <c r="F179" s="18" t="s">
        <v>21</v>
      </c>
      <c r="G179" s="59">
        <v>2223.2199999999998</v>
      </c>
      <c r="H179" s="14"/>
    </row>
    <row r="180" spans="4:8" ht="18" hidden="1" customHeight="1" x14ac:dyDescent="0.25">
      <c r="D180" s="17" t="s">
        <v>4</v>
      </c>
      <c r="E180" s="15" t="s">
        <v>59</v>
      </c>
      <c r="F180" s="18" t="s">
        <v>21</v>
      </c>
      <c r="G180" s="59">
        <v>1784.8</v>
      </c>
      <c r="H180" s="14"/>
    </row>
    <row r="181" spans="4:8" ht="18" hidden="1" customHeight="1" x14ac:dyDescent="0.25">
      <c r="D181" s="17" t="s">
        <v>4</v>
      </c>
      <c r="E181" s="15" t="s">
        <v>59</v>
      </c>
      <c r="F181" s="18" t="s">
        <v>21</v>
      </c>
      <c r="G181" s="59">
        <v>1726.02</v>
      </c>
      <c r="H181" s="14"/>
    </row>
    <row r="182" spans="4:8" ht="18" hidden="1" customHeight="1" x14ac:dyDescent="0.25">
      <c r="D182" s="17" t="s">
        <v>4</v>
      </c>
      <c r="E182" s="15" t="s">
        <v>59</v>
      </c>
      <c r="F182" s="18" t="s">
        <v>21</v>
      </c>
      <c r="G182" s="59">
        <v>1668.52</v>
      </c>
      <c r="H182" s="14"/>
    </row>
    <row r="183" spans="4:8" ht="18" hidden="1" customHeight="1" x14ac:dyDescent="0.25">
      <c r="D183" s="17" t="s">
        <v>4</v>
      </c>
      <c r="E183" s="15" t="s">
        <v>59</v>
      </c>
      <c r="F183" s="18" t="s">
        <v>21</v>
      </c>
      <c r="G183" s="59">
        <v>971.39</v>
      </c>
      <c r="H183" s="14"/>
    </row>
    <row r="184" spans="4:8" ht="18" hidden="1" customHeight="1" x14ac:dyDescent="0.25">
      <c r="D184" s="17" t="s">
        <v>4</v>
      </c>
      <c r="E184" s="15" t="s">
        <v>59</v>
      </c>
      <c r="F184" s="18" t="s">
        <v>21</v>
      </c>
      <c r="G184" s="59">
        <v>834.16</v>
      </c>
      <c r="H184" s="14"/>
    </row>
    <row r="185" spans="4:8" ht="18" hidden="1" customHeight="1" x14ac:dyDescent="0.25">
      <c r="D185" s="17" t="s">
        <v>4</v>
      </c>
      <c r="E185" s="15" t="s">
        <v>59</v>
      </c>
      <c r="F185" s="18" t="s">
        <v>53</v>
      </c>
      <c r="G185" s="59">
        <v>960</v>
      </c>
      <c r="H185" s="14"/>
    </row>
    <row r="186" spans="4:8" ht="18" hidden="1" customHeight="1" x14ac:dyDescent="0.25">
      <c r="D186" s="17" t="s">
        <v>4</v>
      </c>
      <c r="E186" s="15" t="s">
        <v>59</v>
      </c>
      <c r="F186" s="18" t="s">
        <v>21</v>
      </c>
      <c r="G186" s="59">
        <v>2488.09</v>
      </c>
      <c r="H186" s="14"/>
    </row>
    <row r="187" spans="4:8" ht="18" hidden="1" customHeight="1" x14ac:dyDescent="0.25">
      <c r="D187" s="17" t="s">
        <v>4</v>
      </c>
      <c r="E187" s="15" t="s">
        <v>59</v>
      </c>
      <c r="F187" s="18" t="s">
        <v>21</v>
      </c>
      <c r="G187" s="59">
        <v>1835.05</v>
      </c>
      <c r="H187" s="14"/>
    </row>
    <row r="188" spans="4:8" ht="18" hidden="1" customHeight="1" x14ac:dyDescent="0.25">
      <c r="D188" s="17" t="s">
        <v>4</v>
      </c>
      <c r="E188" s="15" t="s">
        <v>59</v>
      </c>
      <c r="F188" s="18" t="s">
        <v>53</v>
      </c>
      <c r="G188" s="59">
        <v>3723.85</v>
      </c>
      <c r="H188" s="14"/>
    </row>
    <row r="189" spans="4:8" ht="18" hidden="1" customHeight="1" x14ac:dyDescent="0.25">
      <c r="D189" s="17" t="s">
        <v>4</v>
      </c>
      <c r="E189" s="15" t="s">
        <v>59</v>
      </c>
      <c r="F189" s="18" t="s">
        <v>21</v>
      </c>
      <c r="G189" s="59">
        <v>1917.82</v>
      </c>
      <c r="H189" s="14"/>
    </row>
    <row r="190" spans="4:8" ht="18" hidden="1" customHeight="1" x14ac:dyDescent="0.25">
      <c r="D190" s="17" t="s">
        <v>4</v>
      </c>
      <c r="E190" s="15" t="s">
        <v>59</v>
      </c>
      <c r="F190" s="18" t="s">
        <v>49</v>
      </c>
      <c r="G190" s="59">
        <v>740</v>
      </c>
      <c r="H190" s="14"/>
    </row>
    <row r="191" spans="4:8" ht="18" hidden="1" customHeight="1" x14ac:dyDescent="0.25">
      <c r="D191" s="17" t="s">
        <v>4</v>
      </c>
      <c r="E191" s="15" t="s">
        <v>59</v>
      </c>
      <c r="F191" s="18" t="s">
        <v>49</v>
      </c>
      <c r="G191" s="59">
        <v>72</v>
      </c>
      <c r="H191" s="14"/>
    </row>
    <row r="192" spans="4:8" ht="18" hidden="1" customHeight="1" x14ac:dyDescent="0.25">
      <c r="D192" s="17" t="s">
        <v>4</v>
      </c>
      <c r="E192" s="15" t="s">
        <v>59</v>
      </c>
      <c r="F192" s="18" t="s">
        <v>49</v>
      </c>
      <c r="G192" s="59">
        <v>221.55</v>
      </c>
      <c r="H192" s="14"/>
    </row>
    <row r="193" spans="4:8" ht="18" hidden="1" customHeight="1" x14ac:dyDescent="0.25">
      <c r="D193" s="17" t="s">
        <v>4</v>
      </c>
      <c r="E193" s="15" t="s">
        <v>59</v>
      </c>
      <c r="F193" s="18" t="s">
        <v>49</v>
      </c>
      <c r="G193" s="59">
        <v>532.79999999999995</v>
      </c>
      <c r="H193" s="14"/>
    </row>
    <row r="194" spans="4:8" ht="18" hidden="1" customHeight="1" x14ac:dyDescent="0.25">
      <c r="D194" s="17" t="s">
        <v>4</v>
      </c>
      <c r="E194" s="15" t="s">
        <v>59</v>
      </c>
      <c r="F194" s="18" t="s">
        <v>49</v>
      </c>
      <c r="G194" s="59">
        <v>21.46</v>
      </c>
      <c r="H194" s="14"/>
    </row>
    <row r="195" spans="4:8" ht="18" hidden="1" customHeight="1" x14ac:dyDescent="0.25">
      <c r="D195" s="17" t="s">
        <v>4</v>
      </c>
      <c r="E195" s="15" t="s">
        <v>59</v>
      </c>
      <c r="F195" s="18" t="s">
        <v>38</v>
      </c>
      <c r="G195" s="59">
        <v>29.9</v>
      </c>
      <c r="H195" s="14"/>
    </row>
    <row r="196" spans="4:8" ht="18" customHeight="1" x14ac:dyDescent="0.25">
      <c r="D196" s="17" t="s">
        <v>4</v>
      </c>
      <c r="E196" s="15" t="s">
        <v>59</v>
      </c>
      <c r="F196" s="18" t="s">
        <v>35</v>
      </c>
      <c r="G196" s="59">
        <v>831.61</v>
      </c>
      <c r="H196" s="14"/>
    </row>
    <row r="197" spans="4:8" ht="18" hidden="1" customHeight="1" x14ac:dyDescent="0.25">
      <c r="D197" s="17" t="s">
        <v>4</v>
      </c>
      <c r="E197" s="15" t="s">
        <v>59</v>
      </c>
      <c r="F197" s="18" t="s">
        <v>49</v>
      </c>
      <c r="G197" s="59">
        <v>158.4</v>
      </c>
      <c r="H197" s="14"/>
    </row>
    <row r="198" spans="4:8" ht="18" hidden="1" customHeight="1" x14ac:dyDescent="0.25">
      <c r="D198" s="17" t="s">
        <v>4</v>
      </c>
      <c r="E198" s="15" t="s">
        <v>59</v>
      </c>
      <c r="F198" s="18" t="s">
        <v>49</v>
      </c>
      <c r="G198" s="59">
        <v>31.5</v>
      </c>
      <c r="H198" s="14"/>
    </row>
    <row r="199" spans="4:8" ht="18" hidden="1" customHeight="1" x14ac:dyDescent="0.25">
      <c r="D199" s="17" t="s">
        <v>4</v>
      </c>
      <c r="E199" s="15" t="s">
        <v>59</v>
      </c>
      <c r="F199" s="18" t="s">
        <v>24</v>
      </c>
      <c r="G199" s="59">
        <v>722.25</v>
      </c>
      <c r="H199" s="14"/>
    </row>
    <row r="200" spans="4:8" ht="18" hidden="1" customHeight="1" x14ac:dyDescent="0.25">
      <c r="D200" s="17" t="s">
        <v>4</v>
      </c>
      <c r="E200" s="15" t="s">
        <v>59</v>
      </c>
      <c r="F200" s="18" t="s">
        <v>38</v>
      </c>
      <c r="G200" s="59">
        <v>1487</v>
      </c>
      <c r="H200" s="14"/>
    </row>
    <row r="201" spans="4:8" ht="18" hidden="1" customHeight="1" x14ac:dyDescent="0.25">
      <c r="D201" s="17" t="s">
        <v>4</v>
      </c>
      <c r="E201" s="15" t="s">
        <v>59</v>
      </c>
      <c r="F201" s="50" t="s">
        <v>24</v>
      </c>
      <c r="G201" s="58">
        <v>119.99</v>
      </c>
      <c r="H201" s="52"/>
    </row>
    <row r="202" spans="4:8" ht="18" customHeight="1" x14ac:dyDescent="0.25">
      <c r="D202" s="17" t="s">
        <v>4</v>
      </c>
      <c r="E202" s="15" t="s">
        <v>59</v>
      </c>
      <c r="F202" s="50" t="s">
        <v>35</v>
      </c>
      <c r="G202" s="58">
        <v>538.99</v>
      </c>
      <c r="H202" s="52"/>
    </row>
    <row r="203" spans="4:8" ht="18" customHeight="1" x14ac:dyDescent="0.25">
      <c r="D203" s="17" t="s">
        <v>4</v>
      </c>
      <c r="E203" s="15" t="s">
        <v>59</v>
      </c>
      <c r="F203" s="50" t="s">
        <v>35</v>
      </c>
      <c r="G203" s="58">
        <v>27.9</v>
      </c>
      <c r="H203" s="52"/>
    </row>
    <row r="204" spans="4:8" ht="18" hidden="1" customHeight="1" x14ac:dyDescent="0.25">
      <c r="D204" s="17" t="s">
        <v>4</v>
      </c>
      <c r="E204" s="15" t="s">
        <v>59</v>
      </c>
      <c r="F204" s="18" t="s">
        <v>24</v>
      </c>
      <c r="G204" s="59">
        <v>494.17</v>
      </c>
      <c r="H204" s="14"/>
    </row>
    <row r="205" spans="4:8" ht="18" hidden="1" customHeight="1" x14ac:dyDescent="0.25">
      <c r="D205" s="17" t="s">
        <v>4</v>
      </c>
      <c r="E205" s="15" t="s">
        <v>59</v>
      </c>
      <c r="F205" s="18" t="s">
        <v>24</v>
      </c>
      <c r="G205" s="59">
        <v>722.25</v>
      </c>
      <c r="H205" s="14"/>
    </row>
    <row r="206" spans="4:8" ht="18" hidden="1" customHeight="1" x14ac:dyDescent="0.25">
      <c r="D206" s="17" t="s">
        <v>4</v>
      </c>
      <c r="E206" s="15" t="s">
        <v>59</v>
      </c>
      <c r="F206" s="18" t="s">
        <v>38</v>
      </c>
      <c r="G206" s="59">
        <v>371.63</v>
      </c>
      <c r="H206" s="14"/>
    </row>
    <row r="207" spans="4:8" ht="18" hidden="1" customHeight="1" x14ac:dyDescent="0.25">
      <c r="D207" s="17" t="s">
        <v>4</v>
      </c>
      <c r="E207" s="15" t="s">
        <v>59</v>
      </c>
      <c r="F207" s="18" t="s">
        <v>39</v>
      </c>
      <c r="G207" s="59">
        <v>3376.66</v>
      </c>
      <c r="H207" s="14"/>
    </row>
    <row r="208" spans="4:8" ht="18" hidden="1" customHeight="1" x14ac:dyDescent="0.25">
      <c r="D208" s="17" t="s">
        <v>4</v>
      </c>
      <c r="E208" s="15" t="s">
        <v>59</v>
      </c>
      <c r="F208" s="18" t="s">
        <v>50</v>
      </c>
      <c r="G208" s="59">
        <v>2344.17</v>
      </c>
      <c r="H208" s="14"/>
    </row>
    <row r="209" spans="4:8" ht="18" hidden="1" customHeight="1" x14ac:dyDescent="0.25">
      <c r="D209" s="17" t="s">
        <v>4</v>
      </c>
      <c r="E209" s="15" t="s">
        <v>59</v>
      </c>
      <c r="F209" s="50" t="s">
        <v>50</v>
      </c>
      <c r="G209" s="58">
        <v>3314.48</v>
      </c>
      <c r="H209" s="52"/>
    </row>
    <row r="210" spans="4:8" ht="18" hidden="1" customHeight="1" x14ac:dyDescent="0.25">
      <c r="D210" s="60" t="s">
        <v>4</v>
      </c>
      <c r="E210" s="61" t="s">
        <v>59</v>
      </c>
      <c r="F210" s="50" t="s">
        <v>24</v>
      </c>
      <c r="G210" s="58">
        <v>445</v>
      </c>
      <c r="H210" s="52"/>
    </row>
    <row r="211" spans="4:8" ht="18" hidden="1" customHeight="1" x14ac:dyDescent="0.25">
      <c r="D211" s="60" t="s">
        <v>4</v>
      </c>
      <c r="E211" s="61" t="s">
        <v>59</v>
      </c>
      <c r="F211" s="50" t="s">
        <v>50</v>
      </c>
      <c r="G211" s="58">
        <v>125.23</v>
      </c>
      <c r="H211" s="52"/>
    </row>
    <row r="212" spans="4:8" ht="18" hidden="1" customHeight="1" x14ac:dyDescent="0.25">
      <c r="D212" s="60" t="s">
        <v>4</v>
      </c>
      <c r="E212" s="61" t="s">
        <v>59</v>
      </c>
      <c r="F212" s="50" t="s">
        <v>24</v>
      </c>
      <c r="G212" s="58">
        <v>199.95</v>
      </c>
      <c r="H212" s="14"/>
    </row>
    <row r="213" spans="4:8" ht="18" hidden="1" customHeight="1" x14ac:dyDescent="0.25">
      <c r="D213" s="60" t="s">
        <v>4</v>
      </c>
      <c r="E213" s="61" t="s">
        <v>59</v>
      </c>
      <c r="F213" s="50" t="s">
        <v>41</v>
      </c>
      <c r="G213" s="58">
        <v>391.04</v>
      </c>
      <c r="H213" s="52"/>
    </row>
    <row r="214" spans="4:8" ht="18" customHeight="1" x14ac:dyDescent="0.25">
      <c r="D214" s="60" t="s">
        <v>4</v>
      </c>
      <c r="E214" s="61" t="s">
        <v>59</v>
      </c>
      <c r="F214" s="50" t="s">
        <v>35</v>
      </c>
      <c r="G214" s="58">
        <v>509.42</v>
      </c>
      <c r="H214" s="52"/>
    </row>
    <row r="215" spans="4:8" ht="18" hidden="1" customHeight="1" x14ac:dyDescent="0.25">
      <c r="D215" s="60" t="s">
        <v>4</v>
      </c>
      <c r="E215" s="61" t="s">
        <v>59</v>
      </c>
      <c r="F215" s="50" t="s">
        <v>23</v>
      </c>
      <c r="G215" s="58">
        <v>3165.26</v>
      </c>
      <c r="H215" s="52"/>
    </row>
    <row r="216" spans="4:8" ht="18" hidden="1" customHeight="1" x14ac:dyDescent="0.25">
      <c r="D216" s="60" t="s">
        <v>4</v>
      </c>
      <c r="E216" s="61" t="s">
        <v>59</v>
      </c>
      <c r="F216" s="50" t="s">
        <v>36</v>
      </c>
      <c r="G216" s="58">
        <v>160</v>
      </c>
      <c r="H216" s="52"/>
    </row>
    <row r="217" spans="4:8" ht="18" hidden="1" customHeight="1" x14ac:dyDescent="0.25">
      <c r="D217" s="60" t="s">
        <v>4</v>
      </c>
      <c r="E217" s="61" t="s">
        <v>59</v>
      </c>
      <c r="F217" s="50" t="s">
        <v>38</v>
      </c>
      <c r="G217" s="58">
        <v>50</v>
      </c>
      <c r="H217" s="52"/>
    </row>
    <row r="218" spans="4:8" ht="18" hidden="1" customHeight="1" x14ac:dyDescent="0.25">
      <c r="D218" s="60" t="s">
        <v>4</v>
      </c>
      <c r="E218" s="61" t="s">
        <v>59</v>
      </c>
      <c r="F218" s="50" t="s">
        <v>38</v>
      </c>
      <c r="G218" s="58">
        <v>50</v>
      </c>
      <c r="H218" s="52"/>
    </row>
    <row r="219" spans="4:8" ht="18" hidden="1" customHeight="1" x14ac:dyDescent="0.25">
      <c r="D219" s="60" t="s">
        <v>4</v>
      </c>
      <c r="E219" s="61" t="s">
        <v>59</v>
      </c>
      <c r="F219" s="50" t="s">
        <v>53</v>
      </c>
      <c r="G219" s="58">
        <v>800</v>
      </c>
      <c r="H219" s="14"/>
    </row>
    <row r="220" spans="4:8" ht="18" hidden="1" customHeight="1" x14ac:dyDescent="0.25">
      <c r="D220" s="60" t="s">
        <v>5</v>
      </c>
      <c r="E220" s="61" t="s">
        <v>59</v>
      </c>
      <c r="F220" s="50" t="s">
        <v>49</v>
      </c>
      <c r="G220" s="58">
        <v>3241.25</v>
      </c>
      <c r="H220" s="14"/>
    </row>
    <row r="221" spans="4:8" ht="18" hidden="1" customHeight="1" x14ac:dyDescent="0.25">
      <c r="D221" s="60" t="s">
        <v>5</v>
      </c>
      <c r="E221" s="61" t="s">
        <v>59</v>
      </c>
      <c r="F221" s="50" t="s">
        <v>49</v>
      </c>
      <c r="G221" s="58">
        <v>31.5</v>
      </c>
      <c r="H221" s="14"/>
    </row>
    <row r="222" spans="4:8" ht="18" hidden="1" customHeight="1" x14ac:dyDescent="0.25">
      <c r="D222" s="60" t="s">
        <v>5</v>
      </c>
      <c r="E222" s="61" t="s">
        <v>59</v>
      </c>
      <c r="F222" s="50" t="s">
        <v>49</v>
      </c>
      <c r="G222" s="58">
        <v>236.32</v>
      </c>
      <c r="H222" s="14"/>
    </row>
    <row r="223" spans="4:8" ht="18" hidden="1" customHeight="1" x14ac:dyDescent="0.25">
      <c r="D223" s="60" t="s">
        <v>5</v>
      </c>
      <c r="E223" s="61" t="s">
        <v>59</v>
      </c>
      <c r="F223" s="18" t="s">
        <v>49</v>
      </c>
      <c r="G223" s="59">
        <v>568.32000000000005</v>
      </c>
      <c r="H223" s="14"/>
    </row>
    <row r="224" spans="4:8" ht="18" hidden="1" customHeight="1" x14ac:dyDescent="0.25">
      <c r="D224" s="60" t="s">
        <v>5</v>
      </c>
      <c r="E224" s="61" t="s">
        <v>59</v>
      </c>
      <c r="F224" s="18" t="s">
        <v>21</v>
      </c>
      <c r="G224" s="59">
        <v>2028.11</v>
      </c>
      <c r="H224" s="14"/>
    </row>
    <row r="225" spans="4:8" ht="18" hidden="1" customHeight="1" x14ac:dyDescent="0.25">
      <c r="D225" s="60" t="s">
        <v>5</v>
      </c>
      <c r="E225" s="61" t="s">
        <v>59</v>
      </c>
      <c r="F225" s="18" t="s">
        <v>21</v>
      </c>
      <c r="G225" s="59">
        <v>2098.21</v>
      </c>
      <c r="H225" s="14"/>
    </row>
    <row r="226" spans="4:8" ht="18" hidden="1" customHeight="1" x14ac:dyDescent="0.25">
      <c r="D226" s="60" t="s">
        <v>5</v>
      </c>
      <c r="E226" s="61" t="s">
        <v>59</v>
      </c>
      <c r="F226" s="18" t="s">
        <v>21</v>
      </c>
      <c r="G226" s="59">
        <v>1516.9</v>
      </c>
      <c r="H226" s="14"/>
    </row>
    <row r="227" spans="4:8" ht="18" hidden="1" customHeight="1" x14ac:dyDescent="0.25">
      <c r="D227" s="60" t="s">
        <v>5</v>
      </c>
      <c r="E227" s="61" t="s">
        <v>59</v>
      </c>
      <c r="F227" s="18" t="s">
        <v>21</v>
      </c>
      <c r="G227" s="59">
        <v>1668.52</v>
      </c>
      <c r="H227" s="14"/>
    </row>
    <row r="228" spans="4:8" ht="18" hidden="1" customHeight="1" x14ac:dyDescent="0.25">
      <c r="D228" s="60" t="s">
        <v>5</v>
      </c>
      <c r="E228" s="61" t="s">
        <v>59</v>
      </c>
      <c r="F228" s="18" t="s">
        <v>21</v>
      </c>
      <c r="G228" s="59">
        <v>1917.82</v>
      </c>
      <c r="H228" s="14"/>
    </row>
    <row r="229" spans="4:8" ht="18" hidden="1" customHeight="1" x14ac:dyDescent="0.25">
      <c r="D229" s="60" t="s">
        <v>5</v>
      </c>
      <c r="E229" s="61" t="s">
        <v>59</v>
      </c>
      <c r="F229" s="18" t="s">
        <v>21</v>
      </c>
      <c r="G229" s="59">
        <v>2271.1799999999998</v>
      </c>
      <c r="H229" s="14"/>
    </row>
    <row r="230" spans="4:8" ht="18" hidden="1" customHeight="1" x14ac:dyDescent="0.25">
      <c r="D230" s="60" t="s">
        <v>5</v>
      </c>
      <c r="E230" s="61" t="s">
        <v>59</v>
      </c>
      <c r="F230" s="18" t="s">
        <v>21</v>
      </c>
      <c r="G230" s="59">
        <v>1630.22</v>
      </c>
      <c r="H230" s="14"/>
    </row>
    <row r="231" spans="4:8" ht="18" hidden="1" customHeight="1" x14ac:dyDescent="0.25">
      <c r="D231" s="60" t="s">
        <v>5</v>
      </c>
      <c r="E231" s="61" t="s">
        <v>59</v>
      </c>
      <c r="F231" s="18" t="s">
        <v>21</v>
      </c>
      <c r="G231" s="59">
        <v>2261.16</v>
      </c>
      <c r="H231" s="14"/>
    </row>
    <row r="232" spans="4:8" ht="18" hidden="1" customHeight="1" x14ac:dyDescent="0.25">
      <c r="D232" s="60" t="s">
        <v>5</v>
      </c>
      <c r="E232" s="61" t="s">
        <v>59</v>
      </c>
      <c r="F232" s="18" t="s">
        <v>21</v>
      </c>
      <c r="G232" s="59">
        <v>1784.8</v>
      </c>
      <c r="H232" s="14"/>
    </row>
    <row r="233" spans="4:8" ht="18" hidden="1" customHeight="1" x14ac:dyDescent="0.25">
      <c r="D233" s="60" t="s">
        <v>5</v>
      </c>
      <c r="E233" s="61" t="s">
        <v>59</v>
      </c>
      <c r="F233" s="18" t="s">
        <v>21</v>
      </c>
      <c r="G233" s="59">
        <v>1784.8</v>
      </c>
      <c r="H233" s="14"/>
    </row>
    <row r="234" spans="4:8" ht="18" hidden="1" customHeight="1" x14ac:dyDescent="0.25">
      <c r="D234" s="60" t="s">
        <v>5</v>
      </c>
      <c r="E234" s="61" t="s">
        <v>59</v>
      </c>
      <c r="F234" s="18" t="s">
        <v>21</v>
      </c>
      <c r="G234" s="59">
        <v>1668.52</v>
      </c>
      <c r="H234" s="14"/>
    </row>
    <row r="235" spans="4:8" ht="18" hidden="1" customHeight="1" x14ac:dyDescent="0.25">
      <c r="D235" s="60" t="s">
        <v>5</v>
      </c>
      <c r="E235" s="61" t="s">
        <v>59</v>
      </c>
      <c r="F235" s="18" t="s">
        <v>21</v>
      </c>
      <c r="G235" s="59">
        <v>830.58</v>
      </c>
      <c r="H235" s="14"/>
    </row>
    <row r="236" spans="4:8" ht="18" hidden="1" customHeight="1" x14ac:dyDescent="0.25">
      <c r="D236" s="60" t="s">
        <v>5</v>
      </c>
      <c r="E236" s="61" t="s">
        <v>59</v>
      </c>
      <c r="F236" s="18" t="s">
        <v>21</v>
      </c>
      <c r="G236" s="59">
        <v>834.16</v>
      </c>
      <c r="H236" s="14"/>
    </row>
    <row r="237" spans="4:8" ht="18" hidden="1" customHeight="1" x14ac:dyDescent="0.25">
      <c r="D237" s="60" t="s">
        <v>5</v>
      </c>
      <c r="E237" s="61" t="s">
        <v>59</v>
      </c>
      <c r="F237" s="18" t="s">
        <v>21</v>
      </c>
      <c r="G237" s="59">
        <v>2544.42</v>
      </c>
      <c r="H237" s="14"/>
    </row>
    <row r="238" spans="4:8" ht="18" hidden="1" customHeight="1" x14ac:dyDescent="0.25">
      <c r="D238" s="60" t="s">
        <v>5</v>
      </c>
      <c r="E238" s="61" t="s">
        <v>59</v>
      </c>
      <c r="F238" s="18" t="s">
        <v>21</v>
      </c>
      <c r="G238" s="59">
        <v>1712.17</v>
      </c>
      <c r="H238" s="14"/>
    </row>
    <row r="239" spans="4:8" ht="18" hidden="1" customHeight="1" x14ac:dyDescent="0.25">
      <c r="D239" s="60" t="s">
        <v>5</v>
      </c>
      <c r="E239" s="61" t="s">
        <v>59</v>
      </c>
      <c r="F239" s="50" t="s">
        <v>53</v>
      </c>
      <c r="G239" s="59">
        <v>960</v>
      </c>
      <c r="H239" s="14"/>
    </row>
    <row r="240" spans="4:8" ht="18" hidden="1" customHeight="1" x14ac:dyDescent="0.25">
      <c r="D240" s="60" t="s">
        <v>5</v>
      </c>
      <c r="E240" s="61" t="s">
        <v>59</v>
      </c>
      <c r="F240" s="18" t="s">
        <v>49</v>
      </c>
      <c r="G240" s="59">
        <v>740</v>
      </c>
      <c r="H240" s="14"/>
    </row>
    <row r="241" spans="4:8" ht="18" hidden="1" customHeight="1" x14ac:dyDescent="0.25">
      <c r="D241" s="60" t="s">
        <v>5</v>
      </c>
      <c r="E241" s="61" t="s">
        <v>59</v>
      </c>
      <c r="F241" s="18" t="s">
        <v>49</v>
      </c>
      <c r="G241" s="59">
        <v>168.3</v>
      </c>
      <c r="H241" s="14"/>
    </row>
    <row r="242" spans="4:8" ht="18" hidden="1" customHeight="1" x14ac:dyDescent="0.25">
      <c r="D242" s="60" t="s">
        <v>5</v>
      </c>
      <c r="E242" s="61" t="s">
        <v>59</v>
      </c>
      <c r="F242" s="50" t="s">
        <v>53</v>
      </c>
      <c r="G242" s="59">
        <v>755.68</v>
      </c>
      <c r="H242" s="14"/>
    </row>
    <row r="243" spans="4:8" ht="18" hidden="1" customHeight="1" x14ac:dyDescent="0.25">
      <c r="D243" s="60" t="s">
        <v>5</v>
      </c>
      <c r="E243" s="61" t="s">
        <v>59</v>
      </c>
      <c r="F243" s="50" t="s">
        <v>53</v>
      </c>
      <c r="G243" s="59">
        <v>3738.41</v>
      </c>
      <c r="H243" s="14"/>
    </row>
    <row r="244" spans="4:8" ht="18" hidden="1" customHeight="1" x14ac:dyDescent="0.25">
      <c r="D244" s="60" t="s">
        <v>5</v>
      </c>
      <c r="E244" s="61" t="s">
        <v>59</v>
      </c>
      <c r="F244" s="50" t="s">
        <v>53</v>
      </c>
      <c r="G244" s="59">
        <v>800</v>
      </c>
      <c r="H244" s="14"/>
    </row>
    <row r="245" spans="4:8" ht="18" hidden="1" customHeight="1" x14ac:dyDescent="0.25">
      <c r="D245" s="60" t="s">
        <v>5</v>
      </c>
      <c r="E245" s="61" t="s">
        <v>59</v>
      </c>
      <c r="F245" s="18" t="s">
        <v>49</v>
      </c>
      <c r="G245" s="59">
        <v>21.46</v>
      </c>
      <c r="H245" s="14"/>
    </row>
    <row r="246" spans="4:8" ht="18" hidden="1" customHeight="1" x14ac:dyDescent="0.25">
      <c r="D246" s="60" t="s">
        <v>5</v>
      </c>
      <c r="E246" s="61" t="s">
        <v>59</v>
      </c>
      <c r="F246" s="18" t="s">
        <v>49</v>
      </c>
      <c r="G246" s="59">
        <v>72</v>
      </c>
      <c r="H246" s="14"/>
    </row>
    <row r="247" spans="4:8" ht="18" hidden="1" customHeight="1" x14ac:dyDescent="0.25">
      <c r="D247" s="60" t="s">
        <v>5</v>
      </c>
      <c r="E247" s="61" t="s">
        <v>59</v>
      </c>
      <c r="F247" s="18" t="s">
        <v>24</v>
      </c>
      <c r="G247" s="59">
        <v>119.99</v>
      </c>
      <c r="H247" s="14"/>
    </row>
    <row r="248" spans="4:8" ht="18" hidden="1" customHeight="1" x14ac:dyDescent="0.25">
      <c r="D248" s="60" t="s">
        <v>5</v>
      </c>
      <c r="E248" s="61" t="s">
        <v>59</v>
      </c>
      <c r="F248" s="18" t="s">
        <v>39</v>
      </c>
      <c r="G248" s="59">
        <v>3385.66</v>
      </c>
      <c r="H248" s="14"/>
    </row>
    <row r="249" spans="4:8" ht="18" hidden="1" customHeight="1" x14ac:dyDescent="0.25">
      <c r="D249" s="60" t="s">
        <v>5</v>
      </c>
      <c r="E249" s="61" t="s">
        <v>59</v>
      </c>
      <c r="F249" s="50" t="s">
        <v>38</v>
      </c>
      <c r="G249" s="59">
        <v>1507</v>
      </c>
      <c r="H249" s="14"/>
    </row>
    <row r="250" spans="4:8" ht="18" hidden="1" customHeight="1" x14ac:dyDescent="0.25">
      <c r="D250" s="60" t="s">
        <v>5</v>
      </c>
      <c r="E250" s="61" t="s">
        <v>59</v>
      </c>
      <c r="F250" s="50" t="s">
        <v>36</v>
      </c>
      <c r="G250" s="59">
        <v>1663.9</v>
      </c>
      <c r="H250" s="14"/>
    </row>
    <row r="251" spans="4:8" ht="18" hidden="1" customHeight="1" x14ac:dyDescent="0.25">
      <c r="D251" s="60" t="s">
        <v>5</v>
      </c>
      <c r="E251" s="61" t="s">
        <v>59</v>
      </c>
      <c r="F251" s="18" t="s">
        <v>24</v>
      </c>
      <c r="G251" s="59">
        <v>545.30999999999995</v>
      </c>
      <c r="H251" s="52"/>
    </row>
    <row r="252" spans="4:8" ht="18" customHeight="1" x14ac:dyDescent="0.25">
      <c r="D252" s="60" t="s">
        <v>5</v>
      </c>
      <c r="E252" s="61" t="s">
        <v>59</v>
      </c>
      <c r="F252" s="50" t="s">
        <v>35</v>
      </c>
      <c r="G252" s="59">
        <v>825.51</v>
      </c>
      <c r="H252" s="14"/>
    </row>
    <row r="253" spans="4:8" ht="18" hidden="1" customHeight="1" x14ac:dyDescent="0.25">
      <c r="D253" s="60" t="s">
        <v>5</v>
      </c>
      <c r="E253" s="61" t="s">
        <v>59</v>
      </c>
      <c r="F253" s="18" t="s">
        <v>24</v>
      </c>
      <c r="G253" s="59">
        <v>97.92</v>
      </c>
      <c r="H253" s="14"/>
    </row>
    <row r="254" spans="4:8" ht="18" hidden="1" customHeight="1" x14ac:dyDescent="0.25">
      <c r="D254" s="60" t="s">
        <v>5</v>
      </c>
      <c r="E254" s="61" t="s">
        <v>59</v>
      </c>
      <c r="F254" s="50" t="s">
        <v>38</v>
      </c>
      <c r="G254" s="59">
        <v>371.63</v>
      </c>
      <c r="H254" s="14"/>
    </row>
    <row r="255" spans="4:8" ht="18" hidden="1" customHeight="1" x14ac:dyDescent="0.25">
      <c r="D255" s="60" t="s">
        <v>5</v>
      </c>
      <c r="E255" s="61" t="s">
        <v>59</v>
      </c>
      <c r="F255" s="18" t="s">
        <v>38</v>
      </c>
      <c r="G255" s="59">
        <v>29.9</v>
      </c>
      <c r="H255" s="14"/>
    </row>
    <row r="256" spans="4:8" ht="18" hidden="1" customHeight="1" x14ac:dyDescent="0.25">
      <c r="D256" s="60" t="s">
        <v>5</v>
      </c>
      <c r="E256" s="61" t="s">
        <v>59</v>
      </c>
      <c r="F256" s="50" t="s">
        <v>50</v>
      </c>
      <c r="G256" s="59">
        <v>125.23</v>
      </c>
      <c r="H256" s="14"/>
    </row>
    <row r="257" spans="4:8" ht="18" hidden="1" customHeight="1" x14ac:dyDescent="0.25">
      <c r="D257" s="60" t="s">
        <v>5</v>
      </c>
      <c r="E257" s="61" t="s">
        <v>59</v>
      </c>
      <c r="F257" s="50" t="s">
        <v>50</v>
      </c>
      <c r="G257" s="59">
        <v>2386.89</v>
      </c>
      <c r="H257" s="14"/>
    </row>
    <row r="258" spans="4:8" ht="18" hidden="1" customHeight="1" x14ac:dyDescent="0.25">
      <c r="D258" s="60" t="s">
        <v>5</v>
      </c>
      <c r="E258" s="61" t="s">
        <v>59</v>
      </c>
      <c r="F258" s="50" t="s">
        <v>50</v>
      </c>
      <c r="G258" s="59">
        <v>3235.1</v>
      </c>
      <c r="H258" s="14"/>
    </row>
    <row r="259" spans="4:8" ht="18" hidden="1" customHeight="1" x14ac:dyDescent="0.25">
      <c r="D259" s="60" t="s">
        <v>5</v>
      </c>
      <c r="E259" s="61" t="s">
        <v>59</v>
      </c>
      <c r="F259" s="18" t="s">
        <v>23</v>
      </c>
      <c r="G259" s="59">
        <v>2807.49</v>
      </c>
      <c r="H259" s="14"/>
    </row>
    <row r="260" spans="4:8" ht="18" hidden="1" customHeight="1" x14ac:dyDescent="0.25">
      <c r="D260" s="60" t="s">
        <v>5</v>
      </c>
      <c r="E260" s="61" t="s">
        <v>59</v>
      </c>
      <c r="F260" s="18" t="s">
        <v>49</v>
      </c>
      <c r="G260" s="59">
        <v>50</v>
      </c>
      <c r="H260" s="14"/>
    </row>
    <row r="261" spans="4:8" ht="18" hidden="1" customHeight="1" x14ac:dyDescent="0.25">
      <c r="D261" s="17" t="s">
        <v>6</v>
      </c>
      <c r="E261" s="15" t="s">
        <v>59</v>
      </c>
      <c r="F261" s="18" t="s">
        <v>49</v>
      </c>
      <c r="G261" s="59">
        <v>3041.25</v>
      </c>
      <c r="H261" s="14"/>
    </row>
    <row r="262" spans="4:8" ht="18" hidden="1" customHeight="1" x14ac:dyDescent="0.25">
      <c r="D262" s="17" t="s">
        <v>6</v>
      </c>
      <c r="E262" s="15" t="s">
        <v>59</v>
      </c>
      <c r="F262" s="18" t="s">
        <v>38</v>
      </c>
      <c r="G262" s="59">
        <v>1750</v>
      </c>
      <c r="H262" s="14"/>
    </row>
    <row r="263" spans="4:8" ht="18" hidden="1" customHeight="1" x14ac:dyDescent="0.25">
      <c r="D263" s="17" t="s">
        <v>6</v>
      </c>
      <c r="E263" s="15" t="s">
        <v>59</v>
      </c>
      <c r="F263" s="18" t="s">
        <v>38</v>
      </c>
      <c r="G263" s="59">
        <v>29.9</v>
      </c>
      <c r="H263" s="14"/>
    </row>
    <row r="264" spans="4:8" ht="18" hidden="1" customHeight="1" x14ac:dyDescent="0.25">
      <c r="D264" s="17" t="s">
        <v>6</v>
      </c>
      <c r="E264" s="15" t="s">
        <v>59</v>
      </c>
      <c r="F264" s="18" t="s">
        <v>49</v>
      </c>
      <c r="G264" s="59">
        <v>21.46</v>
      </c>
      <c r="H264" s="14"/>
    </row>
    <row r="265" spans="4:8" ht="18" hidden="1" customHeight="1" x14ac:dyDescent="0.25">
      <c r="D265" s="17" t="s">
        <v>6</v>
      </c>
      <c r="E265" s="15" t="s">
        <v>59</v>
      </c>
      <c r="F265" s="18" t="s">
        <v>49</v>
      </c>
      <c r="G265" s="59">
        <v>251.09</v>
      </c>
      <c r="H265" s="14"/>
    </row>
    <row r="266" spans="4:8" ht="18" hidden="1" customHeight="1" x14ac:dyDescent="0.25">
      <c r="D266" s="17" t="s">
        <v>6</v>
      </c>
      <c r="E266" s="15" t="s">
        <v>59</v>
      </c>
      <c r="F266" s="18" t="s">
        <v>49</v>
      </c>
      <c r="G266" s="59">
        <v>31.5</v>
      </c>
      <c r="H266" s="14"/>
    </row>
    <row r="267" spans="4:8" ht="18" hidden="1" customHeight="1" x14ac:dyDescent="0.25">
      <c r="D267" s="17" t="s">
        <v>6</v>
      </c>
      <c r="E267" s="15" t="s">
        <v>59</v>
      </c>
      <c r="F267" s="18" t="s">
        <v>24</v>
      </c>
      <c r="G267" s="59">
        <v>199.95</v>
      </c>
      <c r="H267" s="14"/>
    </row>
    <row r="268" spans="4:8" ht="18" hidden="1" customHeight="1" x14ac:dyDescent="0.25">
      <c r="D268" s="17" t="s">
        <v>6</v>
      </c>
      <c r="E268" s="15" t="s">
        <v>59</v>
      </c>
      <c r="F268" s="18" t="s">
        <v>24</v>
      </c>
      <c r="G268" s="59">
        <v>445</v>
      </c>
      <c r="H268" s="14"/>
    </row>
    <row r="269" spans="4:8" ht="18" hidden="1" customHeight="1" x14ac:dyDescent="0.25">
      <c r="D269" s="17" t="s">
        <v>6</v>
      </c>
      <c r="E269" s="15" t="s">
        <v>59</v>
      </c>
      <c r="F269" s="18" t="s">
        <v>21</v>
      </c>
      <c r="G269" s="59">
        <v>1630.22</v>
      </c>
      <c r="H269" s="14"/>
    </row>
    <row r="270" spans="4:8" ht="18" hidden="1" customHeight="1" x14ac:dyDescent="0.25">
      <c r="D270" s="17" t="s">
        <v>6</v>
      </c>
      <c r="E270" s="15" t="s">
        <v>59</v>
      </c>
      <c r="F270" s="18" t="s">
        <v>21</v>
      </c>
      <c r="G270" s="59">
        <v>1871.58</v>
      </c>
      <c r="H270" s="14"/>
    </row>
    <row r="271" spans="4:8" ht="18" hidden="1" customHeight="1" x14ac:dyDescent="0.25">
      <c r="D271" s="17" t="s">
        <v>6</v>
      </c>
      <c r="E271" s="15" t="s">
        <v>59</v>
      </c>
      <c r="F271" s="18" t="s">
        <v>21</v>
      </c>
      <c r="G271" s="59">
        <v>2028.11</v>
      </c>
      <c r="H271" s="14"/>
    </row>
    <row r="272" spans="4:8" ht="18" hidden="1" customHeight="1" x14ac:dyDescent="0.25">
      <c r="D272" s="17" t="s">
        <v>6</v>
      </c>
      <c r="E272" s="15" t="s">
        <v>59</v>
      </c>
      <c r="F272" s="18" t="s">
        <v>21</v>
      </c>
      <c r="G272" s="59">
        <v>383.81</v>
      </c>
      <c r="H272" s="14"/>
    </row>
    <row r="273" spans="4:8" ht="18" hidden="1" customHeight="1" x14ac:dyDescent="0.25">
      <c r="D273" s="17" t="s">
        <v>6</v>
      </c>
      <c r="E273" s="15" t="s">
        <v>59</v>
      </c>
      <c r="F273" s="18" t="s">
        <v>21</v>
      </c>
      <c r="G273" s="59">
        <v>1516.9</v>
      </c>
      <c r="H273" s="14"/>
    </row>
    <row r="274" spans="4:8" ht="18" hidden="1" customHeight="1" x14ac:dyDescent="0.25">
      <c r="D274" s="17" t="s">
        <v>6</v>
      </c>
      <c r="E274" s="15" t="s">
        <v>59</v>
      </c>
      <c r="F274" s="18" t="s">
        <v>21</v>
      </c>
      <c r="G274" s="59">
        <v>1917.82</v>
      </c>
      <c r="H274" s="14"/>
    </row>
    <row r="275" spans="4:8" ht="18" hidden="1" customHeight="1" x14ac:dyDescent="0.25">
      <c r="D275" s="17" t="s">
        <v>6</v>
      </c>
      <c r="E275" s="15" t="s">
        <v>59</v>
      </c>
      <c r="F275" s="18" t="s">
        <v>21</v>
      </c>
      <c r="G275" s="59">
        <v>2363.52</v>
      </c>
      <c r="H275" s="14"/>
    </row>
    <row r="276" spans="4:8" ht="18" hidden="1" customHeight="1" x14ac:dyDescent="0.25">
      <c r="D276" s="17" t="s">
        <v>6</v>
      </c>
      <c r="E276" s="15" t="s">
        <v>59</v>
      </c>
      <c r="F276" s="18" t="s">
        <v>21</v>
      </c>
      <c r="G276" s="59">
        <v>1668.52</v>
      </c>
      <c r="H276" s="14"/>
    </row>
    <row r="277" spans="4:8" ht="18" hidden="1" customHeight="1" x14ac:dyDescent="0.25">
      <c r="D277" s="17" t="s">
        <v>6</v>
      </c>
      <c r="E277" s="15" t="s">
        <v>59</v>
      </c>
      <c r="F277" s="50" t="s">
        <v>21</v>
      </c>
      <c r="G277" s="58">
        <v>1789.73</v>
      </c>
      <c r="H277" s="14"/>
    </row>
    <row r="278" spans="4:8" ht="18" hidden="1" customHeight="1" x14ac:dyDescent="0.25">
      <c r="D278" s="17" t="s">
        <v>6</v>
      </c>
      <c r="E278" s="15" t="s">
        <v>59</v>
      </c>
      <c r="F278" s="50" t="s">
        <v>21</v>
      </c>
      <c r="G278" s="58">
        <v>1784.8</v>
      </c>
      <c r="H278" s="14"/>
    </row>
    <row r="279" spans="4:8" ht="18" hidden="1" customHeight="1" x14ac:dyDescent="0.25">
      <c r="D279" s="17" t="s">
        <v>6</v>
      </c>
      <c r="E279" s="15" t="s">
        <v>59</v>
      </c>
      <c r="F279" s="50" t="s">
        <v>21</v>
      </c>
      <c r="G279" s="58">
        <v>1668.52</v>
      </c>
      <c r="H279" s="14"/>
    </row>
    <row r="280" spans="4:8" ht="18" hidden="1" customHeight="1" x14ac:dyDescent="0.25">
      <c r="D280" s="17" t="s">
        <v>6</v>
      </c>
      <c r="E280" s="15" t="s">
        <v>59</v>
      </c>
      <c r="F280" s="50" t="s">
        <v>21</v>
      </c>
      <c r="G280" s="58">
        <v>971.39</v>
      </c>
      <c r="H280" s="14"/>
    </row>
    <row r="281" spans="4:8" ht="18" hidden="1" customHeight="1" x14ac:dyDescent="0.25">
      <c r="D281" s="17" t="s">
        <v>6</v>
      </c>
      <c r="E281" s="15" t="s">
        <v>59</v>
      </c>
      <c r="F281" s="50" t="s">
        <v>21</v>
      </c>
      <c r="G281" s="58">
        <v>2523.5100000000002</v>
      </c>
      <c r="H281" s="14"/>
    </row>
    <row r="282" spans="4:8" ht="18" hidden="1" customHeight="1" x14ac:dyDescent="0.25">
      <c r="D282" s="17" t="s">
        <v>6</v>
      </c>
      <c r="E282" s="15" t="s">
        <v>59</v>
      </c>
      <c r="F282" s="50" t="s">
        <v>21</v>
      </c>
      <c r="G282" s="58">
        <v>1835.05</v>
      </c>
      <c r="H282" s="14"/>
    </row>
    <row r="283" spans="4:8" ht="18" hidden="1" customHeight="1" x14ac:dyDescent="0.25">
      <c r="D283" s="17" t="s">
        <v>6</v>
      </c>
      <c r="E283" s="15" t="s">
        <v>59</v>
      </c>
      <c r="F283" s="50" t="s">
        <v>53</v>
      </c>
      <c r="G283" s="58">
        <v>960</v>
      </c>
      <c r="H283" s="14"/>
    </row>
    <row r="284" spans="4:8" ht="18" hidden="1" customHeight="1" x14ac:dyDescent="0.25">
      <c r="D284" s="17" t="s">
        <v>6</v>
      </c>
      <c r="E284" s="15" t="s">
        <v>59</v>
      </c>
      <c r="F284" s="50" t="s">
        <v>53</v>
      </c>
      <c r="G284" s="58">
        <v>755.68</v>
      </c>
      <c r="H284" s="14"/>
    </row>
    <row r="285" spans="4:8" ht="18" hidden="1" customHeight="1" x14ac:dyDescent="0.25">
      <c r="D285" s="17" t="s">
        <v>6</v>
      </c>
      <c r="E285" s="15" t="s">
        <v>59</v>
      </c>
      <c r="F285" s="50" t="s">
        <v>53</v>
      </c>
      <c r="G285" s="58">
        <v>3738.41</v>
      </c>
      <c r="H285" s="14"/>
    </row>
    <row r="286" spans="4:8" ht="18" hidden="1" customHeight="1" x14ac:dyDescent="0.25">
      <c r="D286" s="17" t="s">
        <v>6</v>
      </c>
      <c r="E286" s="15" t="s">
        <v>59</v>
      </c>
      <c r="F286" s="50" t="s">
        <v>21</v>
      </c>
      <c r="G286" s="58">
        <v>2074.09</v>
      </c>
      <c r="H286" s="14"/>
    </row>
    <row r="287" spans="4:8" ht="18" hidden="1" customHeight="1" x14ac:dyDescent="0.25">
      <c r="D287" s="17" t="s">
        <v>6</v>
      </c>
      <c r="E287" s="15" t="s">
        <v>59</v>
      </c>
      <c r="F287" s="50" t="s">
        <v>53</v>
      </c>
      <c r="G287" s="58">
        <v>800</v>
      </c>
      <c r="H287" s="14"/>
    </row>
    <row r="288" spans="4:8" ht="18" hidden="1" customHeight="1" x14ac:dyDescent="0.25">
      <c r="D288" s="17" t="s">
        <v>6</v>
      </c>
      <c r="E288" s="15" t="s">
        <v>59</v>
      </c>
      <c r="F288" s="50" t="s">
        <v>49</v>
      </c>
      <c r="G288" s="58">
        <v>72</v>
      </c>
      <c r="H288" s="14"/>
    </row>
    <row r="289" spans="4:8" ht="18" hidden="1" customHeight="1" x14ac:dyDescent="0.25">
      <c r="D289" s="17" t="s">
        <v>6</v>
      </c>
      <c r="E289" s="15" t="s">
        <v>59</v>
      </c>
      <c r="F289" s="50" t="s">
        <v>21</v>
      </c>
      <c r="G289" s="58">
        <v>971.39</v>
      </c>
      <c r="H289" s="14"/>
    </row>
    <row r="290" spans="4:8" ht="18" hidden="1" customHeight="1" x14ac:dyDescent="0.25">
      <c r="D290" s="17" t="s">
        <v>6</v>
      </c>
      <c r="E290" s="15" t="s">
        <v>59</v>
      </c>
      <c r="F290" s="50" t="s">
        <v>50</v>
      </c>
      <c r="G290" s="58">
        <v>4268.1099999999997</v>
      </c>
      <c r="H290" s="14"/>
    </row>
    <row r="291" spans="4:8" ht="18" hidden="1" customHeight="1" x14ac:dyDescent="0.25">
      <c r="D291" s="17" t="s">
        <v>6</v>
      </c>
      <c r="E291" s="15" t="s">
        <v>59</v>
      </c>
      <c r="F291" s="50" t="s">
        <v>36</v>
      </c>
      <c r="G291" s="58">
        <v>94.8</v>
      </c>
      <c r="H291" s="14"/>
    </row>
    <row r="292" spans="4:8" ht="18" hidden="1" customHeight="1" x14ac:dyDescent="0.25">
      <c r="D292" s="17" t="s">
        <v>6</v>
      </c>
      <c r="E292" s="15" t="s">
        <v>59</v>
      </c>
      <c r="F292" s="50" t="s">
        <v>36</v>
      </c>
      <c r="G292" s="58">
        <v>155.84</v>
      </c>
      <c r="H292" s="14"/>
    </row>
    <row r="293" spans="4:8" ht="18" hidden="1" customHeight="1" x14ac:dyDescent="0.25">
      <c r="D293" s="17" t="s">
        <v>6</v>
      </c>
      <c r="E293" s="15" t="s">
        <v>59</v>
      </c>
      <c r="F293" s="50" t="s">
        <v>24</v>
      </c>
      <c r="G293" s="58">
        <v>199.95</v>
      </c>
      <c r="H293" s="14"/>
    </row>
    <row r="294" spans="4:8" ht="18" hidden="1" customHeight="1" x14ac:dyDescent="0.25">
      <c r="D294" s="17" t="s">
        <v>6</v>
      </c>
      <c r="E294" s="15" t="s">
        <v>59</v>
      </c>
      <c r="F294" s="50" t="s">
        <v>50</v>
      </c>
      <c r="G294" s="58">
        <v>3081.97</v>
      </c>
      <c r="H294" s="14"/>
    </row>
    <row r="295" spans="4:8" ht="18" hidden="1" customHeight="1" x14ac:dyDescent="0.25">
      <c r="D295" s="17" t="s">
        <v>6</v>
      </c>
      <c r="E295" s="15" t="s">
        <v>59</v>
      </c>
      <c r="F295" s="50" t="s">
        <v>36</v>
      </c>
      <c r="G295" s="58">
        <v>2180.7800000000002</v>
      </c>
      <c r="H295" s="14"/>
    </row>
    <row r="296" spans="4:8" ht="18" hidden="1" customHeight="1" x14ac:dyDescent="0.25">
      <c r="D296" s="17" t="s">
        <v>6</v>
      </c>
      <c r="E296" s="15" t="s">
        <v>59</v>
      </c>
      <c r="F296" s="50" t="s">
        <v>49</v>
      </c>
      <c r="G296" s="58">
        <v>603.84</v>
      </c>
      <c r="H296" s="14"/>
    </row>
    <row r="297" spans="4:8" ht="18" hidden="1" customHeight="1" x14ac:dyDescent="0.25">
      <c r="D297" s="17" t="s">
        <v>6</v>
      </c>
      <c r="E297" s="15" t="s">
        <v>59</v>
      </c>
      <c r="F297" s="50" t="s">
        <v>49</v>
      </c>
      <c r="G297" s="58">
        <v>780</v>
      </c>
      <c r="H297" s="14"/>
    </row>
    <row r="298" spans="4:8" ht="18" hidden="1" customHeight="1" x14ac:dyDescent="0.25">
      <c r="D298" s="17" t="s">
        <v>6</v>
      </c>
      <c r="E298" s="15" t="s">
        <v>59</v>
      </c>
      <c r="F298" s="18" t="s">
        <v>38</v>
      </c>
      <c r="G298" s="58">
        <v>280</v>
      </c>
      <c r="H298" s="14"/>
    </row>
    <row r="299" spans="4:8" ht="18" hidden="1" customHeight="1" x14ac:dyDescent="0.25">
      <c r="D299" s="17" t="s">
        <v>6</v>
      </c>
      <c r="E299" s="15" t="s">
        <v>59</v>
      </c>
      <c r="F299" s="50" t="s">
        <v>49</v>
      </c>
      <c r="G299" s="58">
        <v>168.3</v>
      </c>
      <c r="H299" s="14"/>
    </row>
    <row r="300" spans="4:8" ht="18" hidden="1" customHeight="1" x14ac:dyDescent="0.25">
      <c r="D300" s="17" t="s">
        <v>6</v>
      </c>
      <c r="E300" s="15" t="s">
        <v>59</v>
      </c>
      <c r="F300" s="50" t="s">
        <v>24</v>
      </c>
      <c r="G300" s="58">
        <v>119.99</v>
      </c>
      <c r="H300" s="14"/>
    </row>
    <row r="301" spans="4:8" ht="18" hidden="1" customHeight="1" x14ac:dyDescent="0.25">
      <c r="D301" s="17" t="s">
        <v>6</v>
      </c>
      <c r="E301" s="15" t="s">
        <v>59</v>
      </c>
      <c r="F301" s="50" t="s">
        <v>24</v>
      </c>
      <c r="G301" s="58">
        <v>194.87</v>
      </c>
      <c r="H301" s="14"/>
    </row>
    <row r="302" spans="4:8" ht="18" hidden="1" customHeight="1" x14ac:dyDescent="0.25">
      <c r="D302" s="17" t="s">
        <v>6</v>
      </c>
      <c r="E302" s="15" t="s">
        <v>59</v>
      </c>
      <c r="F302" s="18" t="s">
        <v>38</v>
      </c>
      <c r="G302" s="58">
        <v>386.24</v>
      </c>
      <c r="H302" s="14"/>
    </row>
    <row r="303" spans="4:8" ht="18" hidden="1" customHeight="1" x14ac:dyDescent="0.25">
      <c r="D303" s="17" t="s">
        <v>6</v>
      </c>
      <c r="E303" s="15" t="s">
        <v>59</v>
      </c>
      <c r="F303" s="50" t="s">
        <v>36</v>
      </c>
      <c r="G303" s="58">
        <v>533.62</v>
      </c>
      <c r="H303" s="14"/>
    </row>
    <row r="304" spans="4:8" ht="18" hidden="1" customHeight="1" x14ac:dyDescent="0.25">
      <c r="D304" s="17" t="s">
        <v>6</v>
      </c>
      <c r="E304" s="15" t="s">
        <v>59</v>
      </c>
      <c r="F304" s="50" t="s">
        <v>24</v>
      </c>
      <c r="G304" s="58">
        <v>416.36</v>
      </c>
      <c r="H304" s="14"/>
    </row>
    <row r="305" spans="4:8" ht="18" customHeight="1" x14ac:dyDescent="0.25">
      <c r="D305" s="17" t="s">
        <v>6</v>
      </c>
      <c r="E305" s="15" t="s">
        <v>59</v>
      </c>
      <c r="F305" s="50" t="s">
        <v>35</v>
      </c>
      <c r="G305" s="58">
        <v>781.69</v>
      </c>
      <c r="H305" s="14"/>
    </row>
    <row r="306" spans="4:8" ht="18" customHeight="1" x14ac:dyDescent="0.25">
      <c r="D306" s="17" t="s">
        <v>6</v>
      </c>
      <c r="E306" s="15" t="s">
        <v>59</v>
      </c>
      <c r="F306" s="50" t="s">
        <v>35</v>
      </c>
      <c r="G306" s="58">
        <v>156.88</v>
      </c>
      <c r="H306" s="14"/>
    </row>
    <row r="307" spans="4:8" ht="18" hidden="1" customHeight="1" x14ac:dyDescent="0.25">
      <c r="D307" s="17" t="s">
        <v>6</v>
      </c>
      <c r="E307" s="15" t="s">
        <v>59</v>
      </c>
      <c r="F307" s="18" t="s">
        <v>39</v>
      </c>
      <c r="G307" s="58">
        <v>3663.14</v>
      </c>
      <c r="H307" s="14"/>
    </row>
    <row r="308" spans="4:8" ht="18" customHeight="1" x14ac:dyDescent="0.25">
      <c r="D308" s="17" t="s">
        <v>6</v>
      </c>
      <c r="E308" s="15" t="s">
        <v>59</v>
      </c>
      <c r="F308" s="50" t="s">
        <v>35</v>
      </c>
      <c r="G308" s="58">
        <v>147.35</v>
      </c>
      <c r="H308" s="14"/>
    </row>
    <row r="309" spans="4:8" ht="18" hidden="1" customHeight="1" x14ac:dyDescent="0.25">
      <c r="D309" s="17" t="s">
        <v>6</v>
      </c>
      <c r="E309" s="15" t="s">
        <v>59</v>
      </c>
      <c r="F309" s="50" t="s">
        <v>36</v>
      </c>
      <c r="G309" s="58">
        <v>51.6</v>
      </c>
      <c r="H309" s="14"/>
    </row>
    <row r="310" spans="4:8" ht="18" customHeight="1" x14ac:dyDescent="0.25">
      <c r="D310" s="17" t="s">
        <v>6</v>
      </c>
      <c r="E310" s="15" t="s">
        <v>59</v>
      </c>
      <c r="F310" s="50" t="s">
        <v>35</v>
      </c>
      <c r="G310" s="58">
        <v>739.73</v>
      </c>
      <c r="H310" s="14"/>
    </row>
    <row r="311" spans="4:8" ht="18" hidden="1" customHeight="1" x14ac:dyDescent="0.25">
      <c r="D311" s="17" t="s">
        <v>6</v>
      </c>
      <c r="E311" s="15" t="s">
        <v>59</v>
      </c>
      <c r="F311" t="s">
        <v>51</v>
      </c>
      <c r="G311" s="58">
        <v>4040.51</v>
      </c>
      <c r="H311" s="14"/>
    </row>
    <row r="312" spans="4:8" ht="18" hidden="1" customHeight="1" x14ac:dyDescent="0.25">
      <c r="D312" s="17" t="s">
        <v>6</v>
      </c>
      <c r="E312" s="15" t="s">
        <v>59</v>
      </c>
      <c r="F312" s="50" t="s">
        <v>23</v>
      </c>
      <c r="G312" s="58">
        <v>2372.67</v>
      </c>
      <c r="H312" s="14"/>
    </row>
    <row r="313" spans="4:8" ht="18" hidden="1" customHeight="1" x14ac:dyDescent="0.25">
      <c r="D313" s="17" t="s">
        <v>6</v>
      </c>
      <c r="E313" s="15" t="s">
        <v>59</v>
      </c>
      <c r="F313" s="50" t="s">
        <v>36</v>
      </c>
      <c r="G313" s="58">
        <v>168.78</v>
      </c>
      <c r="H313" s="14"/>
    </row>
    <row r="314" spans="4:8" ht="18" hidden="1" customHeight="1" x14ac:dyDescent="0.25">
      <c r="D314" s="17" t="s">
        <v>6</v>
      </c>
      <c r="E314" s="15" t="s">
        <v>59</v>
      </c>
      <c r="F314" s="50" t="s">
        <v>24</v>
      </c>
      <c r="G314" s="58">
        <v>230.6</v>
      </c>
      <c r="H314" s="14"/>
    </row>
    <row r="315" spans="4:8" ht="18" hidden="1" customHeight="1" x14ac:dyDescent="0.25">
      <c r="D315" s="17" t="s">
        <v>7</v>
      </c>
      <c r="E315" s="15" t="s">
        <v>59</v>
      </c>
      <c r="F315" s="18" t="s">
        <v>38</v>
      </c>
      <c r="G315" s="58">
        <v>50</v>
      </c>
      <c r="H315" s="14"/>
    </row>
    <row r="316" spans="4:8" ht="18" hidden="1" customHeight="1" x14ac:dyDescent="0.25">
      <c r="D316" s="17" t="s">
        <v>7</v>
      </c>
      <c r="E316" s="15" t="s">
        <v>59</v>
      </c>
      <c r="F316" s="18" t="s">
        <v>24</v>
      </c>
      <c r="G316" s="59">
        <v>662.45</v>
      </c>
      <c r="H316" s="14"/>
    </row>
    <row r="317" spans="4:8" ht="18" hidden="1" customHeight="1" x14ac:dyDescent="0.25">
      <c r="D317" s="17" t="s">
        <v>7</v>
      </c>
      <c r="E317" s="15" t="s">
        <v>59</v>
      </c>
      <c r="F317" t="s">
        <v>51</v>
      </c>
      <c r="G317" s="59">
        <v>4040.51</v>
      </c>
      <c r="H317" s="14"/>
    </row>
    <row r="318" spans="4:8" ht="18" hidden="1" customHeight="1" x14ac:dyDescent="0.25">
      <c r="D318" s="17" t="s">
        <v>7</v>
      </c>
      <c r="E318" s="15" t="s">
        <v>59</v>
      </c>
      <c r="F318" s="18" t="s">
        <v>21</v>
      </c>
      <c r="G318" s="59">
        <v>2268.9299999999998</v>
      </c>
      <c r="H318" s="14"/>
    </row>
    <row r="319" spans="4:8" ht="18" hidden="1" customHeight="1" x14ac:dyDescent="0.25">
      <c r="D319" s="17" t="s">
        <v>7</v>
      </c>
      <c r="E319" s="15" t="s">
        <v>59</v>
      </c>
      <c r="F319" s="18" t="s">
        <v>21</v>
      </c>
      <c r="G319" s="59">
        <v>2471.46</v>
      </c>
      <c r="H319" s="14"/>
    </row>
    <row r="320" spans="4:8" ht="18" hidden="1" customHeight="1" x14ac:dyDescent="0.25">
      <c r="D320" s="17" t="s">
        <v>7</v>
      </c>
      <c r="E320" s="15" t="s">
        <v>59</v>
      </c>
      <c r="F320" s="18" t="s">
        <v>21</v>
      </c>
      <c r="G320" s="59">
        <v>1516.9</v>
      </c>
      <c r="H320" s="14"/>
    </row>
    <row r="321" spans="4:8" ht="18" hidden="1" customHeight="1" x14ac:dyDescent="0.25">
      <c r="D321" s="17" t="s">
        <v>7</v>
      </c>
      <c r="E321" s="15" t="s">
        <v>59</v>
      </c>
      <c r="F321" s="18" t="s">
        <v>21</v>
      </c>
      <c r="G321" s="59">
        <v>1630.22</v>
      </c>
      <c r="H321" s="14"/>
    </row>
    <row r="322" spans="4:8" ht="18" hidden="1" customHeight="1" x14ac:dyDescent="0.25">
      <c r="D322" s="17" t="s">
        <v>7</v>
      </c>
      <c r="E322" s="15" t="s">
        <v>59</v>
      </c>
      <c r="F322" s="18" t="s">
        <v>21</v>
      </c>
      <c r="G322" s="59">
        <v>2058.86</v>
      </c>
      <c r="H322" s="14"/>
    </row>
    <row r="323" spans="4:8" ht="18" hidden="1" customHeight="1" x14ac:dyDescent="0.25">
      <c r="D323" s="17" t="s">
        <v>7</v>
      </c>
      <c r="E323" s="15" t="s">
        <v>59</v>
      </c>
      <c r="F323" s="18" t="s">
        <v>21</v>
      </c>
      <c r="G323" s="59">
        <v>1668.52</v>
      </c>
      <c r="H323" s="14"/>
    </row>
    <row r="324" spans="4:8" ht="18" hidden="1" customHeight="1" x14ac:dyDescent="0.25">
      <c r="D324" s="17" t="s">
        <v>7</v>
      </c>
      <c r="E324" s="15" t="s">
        <v>59</v>
      </c>
      <c r="F324" s="50" t="s">
        <v>21</v>
      </c>
      <c r="G324" s="58">
        <v>393.67</v>
      </c>
      <c r="H324" s="14"/>
    </row>
    <row r="325" spans="4:8" ht="18" hidden="1" customHeight="1" x14ac:dyDescent="0.25">
      <c r="D325" s="17" t="s">
        <v>7</v>
      </c>
      <c r="E325" s="15" t="s">
        <v>59</v>
      </c>
      <c r="F325" s="50" t="s">
        <v>21</v>
      </c>
      <c r="G325" s="58">
        <v>1835.05</v>
      </c>
      <c r="H325" s="14"/>
    </row>
    <row r="326" spans="4:8" ht="18" hidden="1" customHeight="1" x14ac:dyDescent="0.25">
      <c r="D326" s="17" t="s">
        <v>7</v>
      </c>
      <c r="E326" s="15" t="s">
        <v>59</v>
      </c>
      <c r="F326" s="50" t="s">
        <v>21</v>
      </c>
      <c r="G326" s="58">
        <v>1794.29</v>
      </c>
      <c r="H326" s="14"/>
    </row>
    <row r="327" spans="4:8" ht="18" hidden="1" customHeight="1" x14ac:dyDescent="0.25">
      <c r="D327" s="17" t="s">
        <v>7</v>
      </c>
      <c r="E327" s="15" t="s">
        <v>59</v>
      </c>
      <c r="F327" s="50" t="s">
        <v>21</v>
      </c>
      <c r="G327" s="58">
        <v>1917.82</v>
      </c>
      <c r="H327" s="14"/>
    </row>
    <row r="328" spans="4:8" ht="18" hidden="1" customHeight="1" x14ac:dyDescent="0.25">
      <c r="D328" s="17" t="s">
        <v>7</v>
      </c>
      <c r="E328" s="15" t="s">
        <v>59</v>
      </c>
      <c r="F328" s="50" t="s">
        <v>21</v>
      </c>
      <c r="G328" s="58">
        <v>1789.9</v>
      </c>
      <c r="H328" s="14"/>
    </row>
    <row r="329" spans="4:8" ht="18" hidden="1" customHeight="1" x14ac:dyDescent="0.25">
      <c r="D329" s="17" t="s">
        <v>7</v>
      </c>
      <c r="E329" s="15" t="s">
        <v>59</v>
      </c>
      <c r="F329" s="50" t="s">
        <v>21</v>
      </c>
      <c r="G329" s="58">
        <v>1668.52</v>
      </c>
      <c r="H329" s="14"/>
    </row>
    <row r="330" spans="4:8" ht="18" hidden="1" customHeight="1" x14ac:dyDescent="0.25">
      <c r="D330" s="17" t="s">
        <v>7</v>
      </c>
      <c r="E330" s="15" t="s">
        <v>59</v>
      </c>
      <c r="F330" s="50" t="s">
        <v>21</v>
      </c>
      <c r="G330" s="58">
        <v>971.39</v>
      </c>
      <c r="H330" s="14"/>
    </row>
    <row r="331" spans="4:8" ht="18" hidden="1" customHeight="1" x14ac:dyDescent="0.25">
      <c r="D331" s="17" t="s">
        <v>7</v>
      </c>
      <c r="E331" s="15" t="s">
        <v>59</v>
      </c>
      <c r="F331" s="50" t="s">
        <v>21</v>
      </c>
      <c r="G331" s="58">
        <v>2507.34</v>
      </c>
      <c r="H331" s="14"/>
    </row>
    <row r="332" spans="4:8" ht="18" hidden="1" customHeight="1" x14ac:dyDescent="0.25">
      <c r="D332" s="17" t="s">
        <v>7</v>
      </c>
      <c r="E332" s="15" t="s">
        <v>59</v>
      </c>
      <c r="F332" s="50" t="s">
        <v>21</v>
      </c>
      <c r="G332" s="58">
        <v>971.39</v>
      </c>
      <c r="H332" s="14"/>
    </row>
    <row r="333" spans="4:8" ht="18" hidden="1" customHeight="1" x14ac:dyDescent="0.25">
      <c r="D333" s="17" t="s">
        <v>7</v>
      </c>
      <c r="E333" s="15" t="s">
        <v>59</v>
      </c>
      <c r="F333" s="50" t="s">
        <v>53</v>
      </c>
      <c r="G333" s="58">
        <v>755.68</v>
      </c>
      <c r="H333" s="14"/>
    </row>
    <row r="334" spans="4:8" ht="18" hidden="1" customHeight="1" x14ac:dyDescent="0.25">
      <c r="D334" s="17" t="s">
        <v>7</v>
      </c>
      <c r="E334" s="15" t="s">
        <v>59</v>
      </c>
      <c r="F334" s="50" t="s">
        <v>53</v>
      </c>
      <c r="G334" s="58">
        <v>960</v>
      </c>
      <c r="H334" s="14"/>
    </row>
    <row r="335" spans="4:8" ht="18" hidden="1" customHeight="1" x14ac:dyDescent="0.25">
      <c r="D335" s="17" t="s">
        <v>7</v>
      </c>
      <c r="E335" s="15" t="s">
        <v>59</v>
      </c>
      <c r="F335" s="50" t="s">
        <v>53</v>
      </c>
      <c r="G335" s="58">
        <v>3738.41</v>
      </c>
      <c r="H335" s="14"/>
    </row>
    <row r="336" spans="4:8" ht="18" hidden="1" customHeight="1" x14ac:dyDescent="0.25">
      <c r="D336" s="17" t="s">
        <v>7</v>
      </c>
      <c r="E336" s="15" t="s">
        <v>59</v>
      </c>
      <c r="F336" s="18" t="s">
        <v>38</v>
      </c>
      <c r="G336" s="58">
        <v>29.9</v>
      </c>
      <c r="H336" s="14"/>
    </row>
    <row r="337" spans="4:8" ht="18" hidden="1" customHeight="1" x14ac:dyDescent="0.25">
      <c r="D337" s="17" t="s">
        <v>7</v>
      </c>
      <c r="E337" s="15" t="s">
        <v>59</v>
      </c>
      <c r="F337" s="18" t="s">
        <v>38</v>
      </c>
      <c r="G337" s="63">
        <v>1750</v>
      </c>
      <c r="H337" s="14"/>
    </row>
    <row r="338" spans="4:8" ht="18" hidden="1" customHeight="1" x14ac:dyDescent="0.25">
      <c r="D338" s="17" t="s">
        <v>7</v>
      </c>
      <c r="E338" s="15" t="s">
        <v>59</v>
      </c>
      <c r="F338" s="50" t="s">
        <v>24</v>
      </c>
      <c r="G338" s="63">
        <v>295.86</v>
      </c>
      <c r="H338" s="14"/>
    </row>
    <row r="339" spans="4:8" ht="18" hidden="1" customHeight="1" x14ac:dyDescent="0.25">
      <c r="D339" s="17" t="s">
        <v>7</v>
      </c>
      <c r="E339" s="15" t="s">
        <v>59</v>
      </c>
      <c r="F339" s="50" t="s">
        <v>49</v>
      </c>
      <c r="G339" s="63">
        <v>33.39</v>
      </c>
      <c r="H339" s="14"/>
    </row>
    <row r="340" spans="4:8" ht="18" hidden="1" customHeight="1" x14ac:dyDescent="0.25">
      <c r="D340" s="17" t="s">
        <v>7</v>
      </c>
      <c r="E340" s="15" t="s">
        <v>59</v>
      </c>
      <c r="F340" s="50" t="s">
        <v>49</v>
      </c>
      <c r="G340" s="63">
        <v>650</v>
      </c>
      <c r="H340" s="14"/>
    </row>
    <row r="341" spans="4:8" ht="18" hidden="1" customHeight="1" x14ac:dyDescent="0.25">
      <c r="D341" s="17" t="s">
        <v>7</v>
      </c>
      <c r="E341" s="15" t="s">
        <v>59</v>
      </c>
      <c r="F341" s="50" t="s">
        <v>49</v>
      </c>
      <c r="G341" s="63">
        <v>3036.25</v>
      </c>
      <c r="H341" s="14"/>
    </row>
    <row r="342" spans="4:8" ht="18" hidden="1" customHeight="1" x14ac:dyDescent="0.25">
      <c r="D342" s="17" t="s">
        <v>7</v>
      </c>
      <c r="E342" s="15" t="s">
        <v>59</v>
      </c>
      <c r="F342" s="50" t="s">
        <v>50</v>
      </c>
      <c r="G342" s="63">
        <v>4268.1099999999997</v>
      </c>
      <c r="H342" s="14"/>
    </row>
    <row r="343" spans="4:8" ht="18" hidden="1" customHeight="1" x14ac:dyDescent="0.25">
      <c r="D343" s="17" t="s">
        <v>7</v>
      </c>
      <c r="E343" s="15" t="s">
        <v>59</v>
      </c>
      <c r="F343" s="50" t="s">
        <v>50</v>
      </c>
      <c r="G343" s="63">
        <v>2500</v>
      </c>
      <c r="H343" s="14"/>
    </row>
    <row r="344" spans="4:8" ht="18" hidden="1" customHeight="1" x14ac:dyDescent="0.25">
      <c r="D344" s="17" t="s">
        <v>7</v>
      </c>
      <c r="E344" s="15" t="s">
        <v>59</v>
      </c>
      <c r="F344" s="18" t="s">
        <v>38</v>
      </c>
      <c r="G344" s="63">
        <v>450</v>
      </c>
      <c r="H344" s="14"/>
    </row>
    <row r="345" spans="4:8" ht="18" customHeight="1" x14ac:dyDescent="0.25">
      <c r="D345" s="17" t="s">
        <v>7</v>
      </c>
      <c r="E345" s="15" t="s">
        <v>59</v>
      </c>
      <c r="F345" s="50" t="s">
        <v>35</v>
      </c>
      <c r="G345" s="63">
        <v>694.94</v>
      </c>
      <c r="H345" s="14"/>
    </row>
    <row r="346" spans="4:8" ht="18" hidden="1" customHeight="1" x14ac:dyDescent="0.25">
      <c r="D346" s="17" t="s">
        <v>7</v>
      </c>
      <c r="E346" s="15" t="s">
        <v>59</v>
      </c>
      <c r="F346" s="50" t="s">
        <v>49</v>
      </c>
      <c r="G346" s="63">
        <v>251.09</v>
      </c>
      <c r="H346" s="14"/>
    </row>
    <row r="347" spans="4:8" ht="18" hidden="1" customHeight="1" x14ac:dyDescent="0.25">
      <c r="D347" s="17" t="s">
        <v>7</v>
      </c>
      <c r="E347" s="15" t="s">
        <v>59</v>
      </c>
      <c r="F347" s="50" t="s">
        <v>49</v>
      </c>
      <c r="G347" s="58">
        <v>603.84</v>
      </c>
      <c r="H347" s="14"/>
    </row>
    <row r="348" spans="4:8" ht="18" hidden="1" customHeight="1" x14ac:dyDescent="0.25">
      <c r="D348" s="17" t="s">
        <v>7</v>
      </c>
      <c r="E348" s="15" t="s">
        <v>59</v>
      </c>
      <c r="F348" s="50" t="s">
        <v>49</v>
      </c>
      <c r="G348" s="58">
        <v>72</v>
      </c>
      <c r="H348" s="14"/>
    </row>
    <row r="349" spans="4:8" ht="18" hidden="1" customHeight="1" x14ac:dyDescent="0.25">
      <c r="D349" s="17" t="s">
        <v>7</v>
      </c>
      <c r="E349" s="15" t="s">
        <v>59</v>
      </c>
      <c r="F349" s="50" t="s">
        <v>49</v>
      </c>
      <c r="G349" s="58">
        <v>21.46</v>
      </c>
      <c r="H349" s="14"/>
    </row>
    <row r="350" spans="4:8" ht="18" hidden="1" customHeight="1" x14ac:dyDescent="0.25">
      <c r="D350" s="17" t="s">
        <v>7</v>
      </c>
      <c r="E350" s="15" t="s">
        <v>59</v>
      </c>
      <c r="F350" s="50" t="s">
        <v>49</v>
      </c>
      <c r="G350" s="58">
        <v>168.3</v>
      </c>
      <c r="H350" s="14"/>
    </row>
    <row r="351" spans="4:8" ht="18" hidden="1" customHeight="1" x14ac:dyDescent="0.25">
      <c r="D351" s="17" t="s">
        <v>7</v>
      </c>
      <c r="E351" s="15" t="s">
        <v>59</v>
      </c>
      <c r="F351" s="50" t="s">
        <v>39</v>
      </c>
      <c r="G351" s="58">
        <v>3385.66</v>
      </c>
      <c r="H351" s="14"/>
    </row>
    <row r="352" spans="4:8" ht="18" hidden="1" customHeight="1" x14ac:dyDescent="0.25">
      <c r="D352" s="17" t="s">
        <v>7</v>
      </c>
      <c r="E352" s="15" t="s">
        <v>59</v>
      </c>
      <c r="F352" s="50" t="s">
        <v>23</v>
      </c>
      <c r="G352" s="58">
        <v>1249.0899999999999</v>
      </c>
      <c r="H352" s="14"/>
    </row>
    <row r="353" spans="4:8" ht="18" hidden="1" customHeight="1" x14ac:dyDescent="0.25">
      <c r="D353" s="17" t="s">
        <v>7</v>
      </c>
      <c r="E353" s="15" t="s">
        <v>59</v>
      </c>
      <c r="F353" s="50" t="s">
        <v>24</v>
      </c>
      <c r="G353" s="58">
        <v>386.77</v>
      </c>
      <c r="H353" s="14"/>
    </row>
    <row r="354" spans="4:8" ht="18" hidden="1" customHeight="1" x14ac:dyDescent="0.25">
      <c r="D354" s="17" t="s">
        <v>7</v>
      </c>
      <c r="E354" s="15" t="s">
        <v>59</v>
      </c>
      <c r="F354" s="50" t="s">
        <v>38</v>
      </c>
      <c r="G354" s="58">
        <v>386.24</v>
      </c>
      <c r="H354" s="14"/>
    </row>
    <row r="355" spans="4:8" ht="18" hidden="1" customHeight="1" x14ac:dyDescent="0.25">
      <c r="D355" s="17" t="s">
        <v>7</v>
      </c>
      <c r="E355" s="15" t="s">
        <v>59</v>
      </c>
      <c r="F355" s="50" t="s">
        <v>23</v>
      </c>
      <c r="G355" s="58">
        <v>1626.38</v>
      </c>
      <c r="H355" s="14"/>
    </row>
    <row r="356" spans="4:8" ht="18" hidden="1" customHeight="1" x14ac:dyDescent="0.25">
      <c r="D356" s="17" t="s">
        <v>7</v>
      </c>
      <c r="E356" s="15" t="s">
        <v>59</v>
      </c>
      <c r="F356" s="18" t="s">
        <v>23</v>
      </c>
      <c r="G356" s="59">
        <v>2123.7600000000002</v>
      </c>
      <c r="H356" s="14"/>
    </row>
    <row r="357" spans="4:8" ht="18" hidden="1" customHeight="1" x14ac:dyDescent="0.25">
      <c r="D357" s="17" t="s">
        <v>7</v>
      </c>
      <c r="E357" s="15" t="s">
        <v>59</v>
      </c>
      <c r="F357" s="18" t="s">
        <v>23</v>
      </c>
      <c r="G357" s="59">
        <v>2374.27</v>
      </c>
      <c r="H357" s="62"/>
    </row>
    <row r="358" spans="4:8" ht="18" hidden="1" customHeight="1" x14ac:dyDescent="0.25">
      <c r="D358" s="17" t="s">
        <v>8</v>
      </c>
      <c r="E358" s="15" t="s">
        <v>59</v>
      </c>
      <c r="F358" s="18" t="s">
        <v>49</v>
      </c>
      <c r="G358" s="59">
        <v>532.79999999999995</v>
      </c>
      <c r="H358" s="62"/>
    </row>
    <row r="359" spans="4:8" ht="18" hidden="1" customHeight="1" x14ac:dyDescent="0.25">
      <c r="D359" s="17" t="s">
        <v>8</v>
      </c>
      <c r="E359" s="15" t="s">
        <v>59</v>
      </c>
      <c r="F359" s="18" t="s">
        <v>49</v>
      </c>
      <c r="G359" s="59">
        <v>221.55</v>
      </c>
      <c r="H359" s="62"/>
    </row>
    <row r="360" spans="4:8" ht="18" hidden="1" customHeight="1" x14ac:dyDescent="0.25">
      <c r="D360" s="17" t="s">
        <v>8</v>
      </c>
      <c r="E360" s="15" t="s">
        <v>59</v>
      </c>
      <c r="F360" s="18" t="s">
        <v>49</v>
      </c>
      <c r="G360" s="59">
        <v>128.69999999999999</v>
      </c>
      <c r="H360" s="14"/>
    </row>
    <row r="361" spans="4:8" ht="18" hidden="1" customHeight="1" x14ac:dyDescent="0.25">
      <c r="D361" s="17" t="s">
        <v>8</v>
      </c>
      <c r="E361" s="15" t="s">
        <v>59</v>
      </c>
      <c r="F361" s="18" t="s">
        <v>49</v>
      </c>
      <c r="G361" s="59">
        <v>50</v>
      </c>
      <c r="H361" s="14"/>
    </row>
    <row r="362" spans="4:8" ht="18" hidden="1" customHeight="1" x14ac:dyDescent="0.25">
      <c r="D362" s="17" t="s">
        <v>8</v>
      </c>
      <c r="E362" s="15" t="s">
        <v>59</v>
      </c>
      <c r="F362" s="18" t="s">
        <v>49</v>
      </c>
      <c r="G362" s="59">
        <v>21.46</v>
      </c>
      <c r="H362" s="14"/>
    </row>
    <row r="363" spans="4:8" ht="18" hidden="1" customHeight="1" x14ac:dyDescent="0.25">
      <c r="D363" s="17" t="s">
        <v>8</v>
      </c>
      <c r="E363" s="15" t="s">
        <v>59</v>
      </c>
      <c r="F363" s="18" t="s">
        <v>49</v>
      </c>
      <c r="G363" s="59">
        <v>72</v>
      </c>
      <c r="H363" s="14"/>
    </row>
    <row r="364" spans="4:8" ht="18" hidden="1" customHeight="1" x14ac:dyDescent="0.25">
      <c r="D364" s="17" t="s">
        <v>8</v>
      </c>
      <c r="E364" s="15" t="s">
        <v>59</v>
      </c>
      <c r="F364" s="50" t="s">
        <v>38</v>
      </c>
      <c r="G364" s="59">
        <v>29.9</v>
      </c>
      <c r="H364" s="62"/>
    </row>
    <row r="365" spans="4:8" ht="18" hidden="1" customHeight="1" x14ac:dyDescent="0.25">
      <c r="D365" s="17" t="s">
        <v>8</v>
      </c>
      <c r="E365" s="15" t="s">
        <v>59</v>
      </c>
      <c r="F365" s="18" t="s">
        <v>50</v>
      </c>
      <c r="G365" s="59">
        <v>14.27</v>
      </c>
      <c r="H365" s="62"/>
    </row>
    <row r="366" spans="4:8" ht="18" hidden="1" customHeight="1" x14ac:dyDescent="0.25">
      <c r="D366" s="17" t="s">
        <v>8</v>
      </c>
      <c r="E366" s="15" t="s">
        <v>59</v>
      </c>
      <c r="F366" s="50" t="s">
        <v>38</v>
      </c>
      <c r="G366" s="59">
        <v>2133.5</v>
      </c>
      <c r="H366" s="14"/>
    </row>
    <row r="367" spans="4:8" ht="18" hidden="1" customHeight="1" x14ac:dyDescent="0.25">
      <c r="D367" s="17" t="s">
        <v>8</v>
      </c>
      <c r="E367" s="15" t="s">
        <v>59</v>
      </c>
      <c r="F367" s="50" t="s">
        <v>21</v>
      </c>
      <c r="G367" s="58">
        <v>2148.52</v>
      </c>
      <c r="H367" s="52"/>
    </row>
    <row r="368" spans="4:8" ht="18" hidden="1" customHeight="1" x14ac:dyDescent="0.25">
      <c r="D368" s="17" t="s">
        <v>8</v>
      </c>
      <c r="E368" s="15" t="s">
        <v>59</v>
      </c>
      <c r="F368" s="18" t="s">
        <v>24</v>
      </c>
      <c r="G368" s="59">
        <v>119.9</v>
      </c>
      <c r="H368" s="14"/>
    </row>
    <row r="369" spans="4:8" ht="18" hidden="1" customHeight="1" x14ac:dyDescent="0.25">
      <c r="D369" s="17" t="s">
        <v>8</v>
      </c>
      <c r="E369" s="15" t="s">
        <v>59</v>
      </c>
      <c r="F369" s="50" t="s">
        <v>36</v>
      </c>
      <c r="G369" s="59">
        <v>1935.25</v>
      </c>
      <c r="H369" s="14"/>
    </row>
    <row r="370" spans="4:8" ht="18" hidden="1" customHeight="1" x14ac:dyDescent="0.25">
      <c r="D370" s="17" t="s">
        <v>8</v>
      </c>
      <c r="E370" s="15" t="s">
        <v>59</v>
      </c>
      <c r="F370" s="50" t="s">
        <v>21</v>
      </c>
      <c r="G370" s="59">
        <v>2490.2399999999998</v>
      </c>
      <c r="H370" s="52"/>
    </row>
    <row r="371" spans="4:8" ht="18" hidden="1" customHeight="1" x14ac:dyDescent="0.25">
      <c r="D371" s="17" t="s">
        <v>8</v>
      </c>
      <c r="E371" s="15" t="s">
        <v>59</v>
      </c>
      <c r="F371" s="50" t="s">
        <v>21</v>
      </c>
      <c r="G371" s="59">
        <v>1516.9</v>
      </c>
      <c r="H371" s="52"/>
    </row>
    <row r="372" spans="4:8" ht="18" hidden="1" customHeight="1" x14ac:dyDescent="0.25">
      <c r="D372" s="17" t="s">
        <v>8</v>
      </c>
      <c r="E372" s="15" t="s">
        <v>59</v>
      </c>
      <c r="F372" s="50" t="s">
        <v>53</v>
      </c>
      <c r="G372" s="59">
        <v>755.68</v>
      </c>
      <c r="H372" s="14"/>
    </row>
    <row r="373" spans="4:8" ht="18" hidden="1" customHeight="1" x14ac:dyDescent="0.25">
      <c r="D373" s="17" t="s">
        <v>8</v>
      </c>
      <c r="E373" s="15" t="s">
        <v>59</v>
      </c>
      <c r="F373" s="50" t="s">
        <v>53</v>
      </c>
      <c r="G373" s="59">
        <v>800</v>
      </c>
      <c r="H373" s="14"/>
    </row>
    <row r="374" spans="4:8" ht="18" hidden="1" customHeight="1" x14ac:dyDescent="0.25">
      <c r="D374" s="17" t="s">
        <v>8</v>
      </c>
      <c r="E374" s="15" t="s">
        <v>59</v>
      </c>
      <c r="F374" s="50" t="s">
        <v>53</v>
      </c>
      <c r="G374" s="59">
        <v>3738.41</v>
      </c>
      <c r="H374" s="14"/>
    </row>
    <row r="375" spans="4:8" ht="18" hidden="1" customHeight="1" x14ac:dyDescent="0.25">
      <c r="D375" s="17" t="s">
        <v>8</v>
      </c>
      <c r="E375" s="15" t="s">
        <v>59</v>
      </c>
      <c r="F375" s="50" t="s">
        <v>21</v>
      </c>
      <c r="G375" s="58">
        <v>800.49</v>
      </c>
      <c r="H375" s="52"/>
    </row>
    <row r="376" spans="4:8" ht="18" hidden="1" customHeight="1" x14ac:dyDescent="0.25">
      <c r="D376" s="17" t="s">
        <v>8</v>
      </c>
      <c r="E376" s="15" t="s">
        <v>59</v>
      </c>
      <c r="F376" s="50" t="s">
        <v>21</v>
      </c>
      <c r="G376" s="58">
        <v>971.39</v>
      </c>
      <c r="H376" s="52"/>
    </row>
    <row r="377" spans="4:8" ht="18" hidden="1" customHeight="1" x14ac:dyDescent="0.25">
      <c r="D377" s="17" t="s">
        <v>8</v>
      </c>
      <c r="E377" s="15" t="s">
        <v>59</v>
      </c>
      <c r="F377" s="18" t="s">
        <v>21</v>
      </c>
      <c r="G377" s="59">
        <v>1668.52</v>
      </c>
      <c r="H377" s="14"/>
    </row>
    <row r="378" spans="4:8" ht="18" hidden="1" customHeight="1" x14ac:dyDescent="0.25">
      <c r="D378" s="17" t="s">
        <v>8</v>
      </c>
      <c r="E378" s="15" t="s">
        <v>59</v>
      </c>
      <c r="F378" s="18" t="s">
        <v>21</v>
      </c>
      <c r="G378" s="59">
        <v>236.68</v>
      </c>
      <c r="H378" s="14"/>
    </row>
    <row r="379" spans="4:8" ht="18" hidden="1" customHeight="1" x14ac:dyDescent="0.25">
      <c r="D379" s="17" t="s">
        <v>8</v>
      </c>
      <c r="E379" s="15" t="s">
        <v>59</v>
      </c>
      <c r="F379" s="18" t="s">
        <v>21</v>
      </c>
      <c r="G379" s="59">
        <v>1630.22</v>
      </c>
      <c r="H379" s="14"/>
    </row>
    <row r="380" spans="4:8" ht="18" hidden="1" customHeight="1" x14ac:dyDescent="0.25">
      <c r="D380" s="17" t="s">
        <v>8</v>
      </c>
      <c r="E380" s="15" t="s">
        <v>59</v>
      </c>
      <c r="F380" s="50" t="s">
        <v>21</v>
      </c>
      <c r="G380" s="58">
        <v>2246.9</v>
      </c>
      <c r="H380" s="52"/>
    </row>
    <row r="381" spans="4:8" ht="18" hidden="1" customHeight="1" x14ac:dyDescent="0.25">
      <c r="D381" s="17" t="s">
        <v>8</v>
      </c>
      <c r="E381" s="15" t="s">
        <v>59</v>
      </c>
      <c r="F381" s="50" t="s">
        <v>21</v>
      </c>
      <c r="G381" s="58">
        <v>1784.8</v>
      </c>
      <c r="H381" s="52"/>
    </row>
    <row r="382" spans="4:8" ht="18" hidden="1" customHeight="1" x14ac:dyDescent="0.25">
      <c r="D382" s="17" t="s">
        <v>8</v>
      </c>
      <c r="E382" s="15" t="s">
        <v>59</v>
      </c>
      <c r="F382" s="50" t="s">
        <v>21</v>
      </c>
      <c r="G382" s="58">
        <v>1784.8</v>
      </c>
      <c r="H382" s="52"/>
    </row>
    <row r="383" spans="4:8" ht="18" hidden="1" customHeight="1" x14ac:dyDescent="0.25">
      <c r="D383" s="17" t="s">
        <v>8</v>
      </c>
      <c r="E383" s="15" t="s">
        <v>59</v>
      </c>
      <c r="F383" s="50" t="s">
        <v>21</v>
      </c>
      <c r="G383" s="58">
        <v>1668.52</v>
      </c>
      <c r="H383" s="52"/>
    </row>
    <row r="384" spans="4:8" ht="18" hidden="1" customHeight="1" x14ac:dyDescent="0.25">
      <c r="D384" s="17" t="s">
        <v>8</v>
      </c>
      <c r="E384" s="15" t="s">
        <v>59</v>
      </c>
      <c r="F384" s="18" t="s">
        <v>21</v>
      </c>
      <c r="G384" s="59">
        <v>2534.29</v>
      </c>
      <c r="H384" s="14"/>
    </row>
    <row r="385" spans="4:8" ht="18" hidden="1" customHeight="1" x14ac:dyDescent="0.25">
      <c r="D385" s="17" t="s">
        <v>8</v>
      </c>
      <c r="E385" s="15" t="s">
        <v>59</v>
      </c>
      <c r="F385" s="18" t="s">
        <v>21</v>
      </c>
      <c r="G385" s="59">
        <v>907.86</v>
      </c>
      <c r="H385" s="14"/>
    </row>
    <row r="386" spans="4:8" ht="18" hidden="1" customHeight="1" x14ac:dyDescent="0.25">
      <c r="D386" s="17" t="s">
        <v>8</v>
      </c>
      <c r="E386" s="15" t="s">
        <v>59</v>
      </c>
      <c r="F386" s="18" t="s">
        <v>53</v>
      </c>
      <c r="G386" s="59">
        <v>960</v>
      </c>
      <c r="H386" s="14"/>
    </row>
    <row r="387" spans="4:8" ht="18" hidden="1" customHeight="1" x14ac:dyDescent="0.25">
      <c r="D387" s="17" t="s">
        <v>8</v>
      </c>
      <c r="E387" s="15" t="s">
        <v>59</v>
      </c>
      <c r="F387" s="50" t="s">
        <v>49</v>
      </c>
      <c r="G387" s="58">
        <v>420</v>
      </c>
      <c r="H387" s="52"/>
    </row>
    <row r="388" spans="4:8" ht="18" hidden="1" customHeight="1" x14ac:dyDescent="0.25">
      <c r="D388" s="17" t="s">
        <v>8</v>
      </c>
      <c r="E388" s="15" t="s">
        <v>59</v>
      </c>
      <c r="F388" s="18" t="s">
        <v>21</v>
      </c>
      <c r="G388" s="59">
        <v>698.78</v>
      </c>
      <c r="H388" s="14"/>
    </row>
    <row r="389" spans="4:8" ht="18" hidden="1" customHeight="1" x14ac:dyDescent="0.25">
      <c r="D389" s="17" t="s">
        <v>8</v>
      </c>
      <c r="E389" s="15" t="s">
        <v>59</v>
      </c>
      <c r="F389" s="18" t="s">
        <v>24</v>
      </c>
      <c r="G389" s="59">
        <v>119.99</v>
      </c>
      <c r="H389" s="14"/>
    </row>
    <row r="390" spans="4:8" ht="18" hidden="1" customHeight="1" x14ac:dyDescent="0.25">
      <c r="D390" s="17" t="s">
        <v>8</v>
      </c>
      <c r="E390" s="15" t="s">
        <v>59</v>
      </c>
      <c r="F390" s="18" t="s">
        <v>49</v>
      </c>
      <c r="G390" s="59">
        <v>33.39</v>
      </c>
      <c r="H390" s="14"/>
    </row>
    <row r="391" spans="4:8" ht="18" hidden="1" customHeight="1" x14ac:dyDescent="0.25">
      <c r="D391" s="17" t="s">
        <v>8</v>
      </c>
      <c r="E391" s="15" t="s">
        <v>59</v>
      </c>
      <c r="F391" s="18" t="s">
        <v>24</v>
      </c>
      <c r="G391" s="59">
        <v>399.93</v>
      </c>
      <c r="H391" s="14"/>
    </row>
    <row r="392" spans="4:8" ht="18" hidden="1" customHeight="1" x14ac:dyDescent="0.25">
      <c r="D392" s="17" t="s">
        <v>8</v>
      </c>
      <c r="E392" s="15" t="s">
        <v>59</v>
      </c>
      <c r="F392" s="50" t="s">
        <v>36</v>
      </c>
      <c r="G392" s="59">
        <v>140</v>
      </c>
      <c r="H392" s="14"/>
    </row>
    <row r="393" spans="4:8" ht="18" hidden="1" customHeight="1" x14ac:dyDescent="0.25">
      <c r="D393" s="17" t="s">
        <v>8</v>
      </c>
      <c r="E393" s="15" t="s">
        <v>59</v>
      </c>
      <c r="F393" s="18" t="s">
        <v>49</v>
      </c>
      <c r="G393" s="59">
        <v>3041.25</v>
      </c>
      <c r="H393" s="14"/>
    </row>
    <row r="394" spans="4:8" ht="18" hidden="1" customHeight="1" x14ac:dyDescent="0.25">
      <c r="D394" s="17" t="s">
        <v>8</v>
      </c>
      <c r="E394" s="15" t="s">
        <v>59</v>
      </c>
      <c r="F394" s="18" t="s">
        <v>50</v>
      </c>
      <c r="G394" s="59">
        <v>4600.0600000000004</v>
      </c>
      <c r="H394" s="14"/>
    </row>
    <row r="395" spans="4:8" ht="18" hidden="1" customHeight="1" x14ac:dyDescent="0.25">
      <c r="D395" s="17" t="s">
        <v>8</v>
      </c>
      <c r="E395" s="15" t="s">
        <v>59</v>
      </c>
      <c r="F395" s="18" t="s">
        <v>50</v>
      </c>
      <c r="G395" s="59">
        <v>2500</v>
      </c>
      <c r="H395" s="14"/>
    </row>
  </sheetData>
  <phoneticPr fontId="30" type="noConversion"/>
  <conditionalFormatting sqref="E6:E395">
    <cfRule type="containsText" dxfId="7" priority="75" operator="containsText" text="Receita">
      <formula>NOT(ISERROR(SEARCH("Receita",E6)))</formula>
    </cfRule>
    <cfRule type="containsText" dxfId="6" priority="76" operator="containsText" text="Despesa">
      <formula>NOT(ISERROR(SEARCH("Despesa",E6)))</formula>
    </cfRule>
  </conditionalFormatting>
  <conditionalFormatting sqref="E25:E52">
    <cfRule type="containsText" dxfId="5" priority="67" operator="containsText" text="Receita">
      <formula>NOT(ISERROR(SEARCH("Receita",E25)))</formula>
    </cfRule>
    <cfRule type="containsText" dxfId="4" priority="68" operator="containsText" text="Despesa">
      <formula>NOT(ISERROR(SEARCH("Despesa",E25)))</formula>
    </cfRule>
    <cfRule type="containsText" dxfId="3" priority="71" operator="containsText" text="Receita">
      <formula>NOT(ISERROR(SEARCH("Receita",E25)))</formula>
    </cfRule>
    <cfRule type="containsText" dxfId="2" priority="72" operator="containsText" text="Despesa">
      <formula>NOT(ISERROR(SEARCH("Despesa",E25)))</formula>
    </cfRule>
    <cfRule type="containsText" dxfId="1" priority="73" operator="containsText" text="Receita">
      <formula>NOT(ISERROR(SEARCH("Receita",E25)))</formula>
    </cfRule>
    <cfRule type="containsText" dxfId="0" priority="74" operator="containsText" text="Despesa">
      <formula>NOT(ISERROR(SEARCH("Despesa",E25)))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D14E545-AA45-4928-9D0D-C13CD0994729}">
          <x14:formula1>
            <xm:f>OFFSET('Validação de Dados'!$F$6,0,0,COUNTA('Validação de Dados'!$F:$F),1)</xm:f>
          </x14:formula1>
          <xm:sqref>E25:E52</xm:sqref>
        </x14:dataValidation>
        <x14:dataValidation type="list" allowBlank="1" showInputMessage="1" showErrorMessage="1" xr:uid="{F14DFD34-3DF5-46EC-807B-8491D65026C2}">
          <x14:formula1>
            <xm:f>'Validação de Dados'!$L$6:$L$17</xm:f>
          </x14:formula1>
          <xm:sqref>D25:D52</xm:sqref>
        </x14:dataValidation>
        <x14:dataValidation type="list" allowBlank="1" showInputMessage="1" showErrorMessage="1" xr:uid="{88FD17FD-7E69-4CEF-A4E4-7A882AFA8950}">
          <x14:formula1>
            <xm:f xml:space="preserve"> IF($E6="Receita",OFFSET('Validação de Dados'!$H$6,0,0,COUNTA('Validação de Dados'!$H:$H),1),OFFSET('Validação de Dados'!$J$6,0,0,COUNTA('Validação de Dados'!$J:$J),1))</xm:f>
          </x14:formula1>
          <xm:sqref>F6:F219 F239 F242:F244 F248:F250 F252 F254:F258 F262:F263 F283:F284 F291:F292 F295 F298 F302:F303 F307 F309 F313 F315 F336:F337 F344 F369:F371 F392</xm:sqref>
        </x14:dataValidation>
        <x14:dataValidation type="list" allowBlank="1" showInputMessage="1" showErrorMessage="1" xr:uid="{1F9FB186-6C5A-4711-8177-757D16A73868}">
          <x14:formula1>
            <xm:f xml:space="preserve"> IF($E355="Receita",OFFSET('Validação de Dados'!$H$6,0,0,COUNTA('Validação de Dados'!$H:$H),1),OFFSET('Validação de Dados'!$J$6,0,0,COUNTA('Validação de Dados'!$J:$J),1))</xm:f>
          </x14:formula1>
          <xm:sqref>F354:F355 F364</xm:sqref>
        </x14:dataValidation>
        <x14:dataValidation type="list" allowBlank="1" showInputMessage="1" showErrorMessage="1" xr:uid="{BBFA3BED-C261-434E-8AEF-FD1641C64E08}">
          <x14:formula1>
            <xm:f xml:space="preserve"> IF($E368="Receita",OFFSET('Validação de Dados'!$H$6,0,0,COUNTA('Validação de Dados'!$H:$H),1),OFFSET('Validação de Dados'!$J$6,0,0,COUNTA('Validação de Dados'!$J:$J),1))</xm:f>
          </x14:formula1>
          <xm:sqref>F366:F367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5:L28"/>
  <sheetViews>
    <sheetView showGridLines="0" topLeftCell="A4" workbookViewId="0">
      <selection activeCell="J12" sqref="J12"/>
    </sheetView>
  </sheetViews>
  <sheetFormatPr defaultRowHeight="15" x14ac:dyDescent="0.25"/>
  <cols>
    <col min="6" max="6" width="15.85546875" customWidth="1"/>
    <col min="8" max="8" width="28.7109375" customWidth="1"/>
    <col min="10" max="10" width="46.42578125" bestFit="1" customWidth="1"/>
    <col min="12" max="12" width="16.5703125" customWidth="1"/>
  </cols>
  <sheetData>
    <row r="5" spans="6:12" x14ac:dyDescent="0.25">
      <c r="F5" s="12" t="s">
        <v>54</v>
      </c>
      <c r="H5" t="s">
        <v>60</v>
      </c>
      <c r="J5" t="s">
        <v>61</v>
      </c>
      <c r="L5" t="s">
        <v>57</v>
      </c>
    </row>
    <row r="6" spans="6:12" x14ac:dyDescent="0.25">
      <c r="F6" s="12" t="s">
        <v>58</v>
      </c>
      <c r="H6" t="s">
        <v>16</v>
      </c>
      <c r="J6" t="s">
        <v>20</v>
      </c>
      <c r="L6" t="s">
        <v>0</v>
      </c>
    </row>
    <row r="7" spans="6:12" x14ac:dyDescent="0.25">
      <c r="F7" s="12" t="s">
        <v>59</v>
      </c>
      <c r="H7" t="s">
        <v>18</v>
      </c>
      <c r="J7" t="s">
        <v>21</v>
      </c>
      <c r="L7" t="s">
        <v>1</v>
      </c>
    </row>
    <row r="8" spans="6:12" x14ac:dyDescent="0.25">
      <c r="H8" t="s">
        <v>17</v>
      </c>
      <c r="J8" t="s">
        <v>48</v>
      </c>
      <c r="L8" t="s">
        <v>2</v>
      </c>
    </row>
    <row r="9" spans="6:12" x14ac:dyDescent="0.25">
      <c r="J9" t="s">
        <v>49</v>
      </c>
      <c r="L9" t="s">
        <v>3</v>
      </c>
    </row>
    <row r="10" spans="6:12" x14ac:dyDescent="0.25">
      <c r="J10" t="s">
        <v>23</v>
      </c>
      <c r="L10" t="s">
        <v>66</v>
      </c>
    </row>
    <row r="11" spans="6:12" x14ac:dyDescent="0.25">
      <c r="J11" t="s">
        <v>50</v>
      </c>
      <c r="L11" t="s">
        <v>5</v>
      </c>
    </row>
    <row r="12" spans="6:12" x14ac:dyDescent="0.25">
      <c r="J12" t="s">
        <v>51</v>
      </c>
      <c r="L12" t="s">
        <v>6</v>
      </c>
    </row>
    <row r="13" spans="6:12" x14ac:dyDescent="0.25">
      <c r="J13" t="s">
        <v>22</v>
      </c>
      <c r="L13" t="s">
        <v>7</v>
      </c>
    </row>
    <row r="14" spans="6:12" x14ac:dyDescent="0.25">
      <c r="J14" t="s">
        <v>53</v>
      </c>
      <c r="L14" t="s">
        <v>8</v>
      </c>
    </row>
    <row r="15" spans="6:12" x14ac:dyDescent="0.25">
      <c r="J15" t="s">
        <v>33</v>
      </c>
      <c r="L15" t="s">
        <v>9</v>
      </c>
    </row>
    <row r="16" spans="6:12" x14ac:dyDescent="0.25">
      <c r="J16" t="s">
        <v>34</v>
      </c>
      <c r="L16" t="s">
        <v>10</v>
      </c>
    </row>
    <row r="17" spans="10:12" x14ac:dyDescent="0.25">
      <c r="J17" t="s">
        <v>35</v>
      </c>
      <c r="L17" t="s">
        <v>11</v>
      </c>
    </row>
    <row r="18" spans="10:12" x14ac:dyDescent="0.25">
      <c r="J18" t="s">
        <v>36</v>
      </c>
    </row>
    <row r="19" spans="10:12" x14ac:dyDescent="0.25">
      <c r="J19" t="s">
        <v>37</v>
      </c>
    </row>
    <row r="20" spans="10:12" x14ac:dyDescent="0.25">
      <c r="J20" t="s">
        <v>38</v>
      </c>
    </row>
    <row r="21" spans="10:12" x14ac:dyDescent="0.25">
      <c r="J21" t="s">
        <v>39</v>
      </c>
    </row>
    <row r="22" spans="10:12" x14ac:dyDescent="0.25">
      <c r="J22" t="s">
        <v>40</v>
      </c>
    </row>
    <row r="23" spans="10:12" x14ac:dyDescent="0.25">
      <c r="J23" t="s">
        <v>24</v>
      </c>
    </row>
    <row r="24" spans="10:12" x14ac:dyDescent="0.25">
      <c r="J24" t="s">
        <v>41</v>
      </c>
    </row>
    <row r="25" spans="10:12" x14ac:dyDescent="0.25">
      <c r="J25" t="s">
        <v>42</v>
      </c>
    </row>
    <row r="26" spans="10:12" x14ac:dyDescent="0.25">
      <c r="J26" t="s">
        <v>43</v>
      </c>
    </row>
    <row r="27" spans="10:12" x14ac:dyDescent="0.25">
      <c r="J27" t="s">
        <v>25</v>
      </c>
    </row>
    <row r="28" spans="10:12" x14ac:dyDescent="0.25">
      <c r="J28" t="s">
        <v>31</v>
      </c>
    </row>
  </sheetData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Fluxo de Caixa (Modelo)</vt:lpstr>
      <vt:lpstr>Fluxo de Caixa</vt:lpstr>
      <vt:lpstr>Lançamentos Entradas e Saídas</vt:lpstr>
      <vt:lpstr>Validação de 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Ferreira</dc:creator>
  <cp:lastModifiedBy>Dona Nair</cp:lastModifiedBy>
  <cp:lastPrinted>2020-08-21T15:03:01Z</cp:lastPrinted>
  <dcterms:created xsi:type="dcterms:W3CDTF">2020-08-20T18:10:45Z</dcterms:created>
  <dcterms:modified xsi:type="dcterms:W3CDTF">2024-09-16T20:50:49Z</dcterms:modified>
</cp:coreProperties>
</file>