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dministrativo\Desktop\Prestações - Convênios\3- Prestação Cmdca\6 - Prestações CMDCA 2020.2021\UAI 31.2020\Prestações\"/>
    </mc:Choice>
  </mc:AlternateContent>
  <xr:revisionPtr revIDLastSave="0" documentId="8_{B43CB1C0-6EDF-49A3-9C1A-9094A86F6832}" xr6:coauthVersionLast="46" xr6:coauthVersionMax="46" xr10:uidLastSave="{00000000-0000-0000-0000-000000000000}"/>
  <bookViews>
    <workbookView xWindow="-120" yWindow="-120" windowWidth="24240" windowHeight="13140" activeTab="3" xr2:uid="{00000000-000D-0000-FFFF-FFFF00000000}"/>
  </bookViews>
  <sheets>
    <sheet name="RELATÓRIO" sheetId="9" r:id="rId1"/>
    <sheet name="Dados" sheetId="10" r:id="rId2"/>
    <sheet name="Plano Aplicação" sheetId="11" r:id="rId3"/>
    <sheet name=" ANEX 10 - 2020" sheetId="12" r:id="rId4"/>
    <sheet name="ANEXO 10-2021" sheetId="13" r:id="rId5"/>
  </sheets>
  <definedNames>
    <definedName name="ANO">Dados!$R$1</definedName>
    <definedName name="descricao">Dados!$L:$L</definedName>
    <definedName name="mes">Dados!$A:$A</definedName>
    <definedName name="utilizado">Dados!$J:$J</definedName>
  </definedNames>
  <calcPr calcId="181029"/>
</workbook>
</file>

<file path=xl/calcChain.xml><?xml version="1.0" encoding="utf-8"?>
<calcChain xmlns="http://schemas.openxmlformats.org/spreadsheetml/2006/main">
  <c r="BQ4" i="10" l="1"/>
  <c r="BQ5" i="10"/>
  <c r="BQ8" i="10"/>
  <c r="BQ16" i="10"/>
  <c r="BQ17" i="10"/>
  <c r="BL4" i="10"/>
  <c r="BL5" i="10"/>
  <c r="BL8" i="10"/>
  <c r="BL16" i="10"/>
  <c r="BL17" i="10"/>
  <c r="AP4" i="10"/>
  <c r="AP5" i="10"/>
  <c r="AP8" i="10"/>
  <c r="AP16" i="10"/>
  <c r="AP17" i="10"/>
  <c r="T4" i="10"/>
  <c r="T5" i="10"/>
  <c r="T8" i="10"/>
  <c r="T16" i="10"/>
  <c r="T17" i="10"/>
  <c r="A13" i="13" l="1"/>
  <c r="F8" i="13"/>
  <c r="C7" i="13"/>
  <c r="G6" i="13"/>
  <c r="Z5" i="13"/>
  <c r="D5" i="13"/>
  <c r="C4" i="13"/>
  <c r="J3" i="13"/>
  <c r="Y68" i="13" l="1"/>
  <c r="Q68" i="13"/>
  <c r="H68" i="13"/>
  <c r="Y67" i="13"/>
  <c r="Q67" i="13"/>
  <c r="H67" i="13"/>
  <c r="Y59" i="13"/>
  <c r="Q59" i="13"/>
  <c r="H59" i="13"/>
  <c r="Y56" i="13"/>
  <c r="Q56" i="13"/>
  <c r="H56" i="13"/>
  <c r="Y55" i="13"/>
  <c r="Q55" i="13"/>
  <c r="H55" i="13"/>
  <c r="Y68" i="12"/>
  <c r="L68" i="13" s="1"/>
  <c r="U68" i="13" s="1"/>
  <c r="U68" i="12"/>
  <c r="Q68" i="12"/>
  <c r="L68" i="12"/>
  <c r="H68" i="12"/>
  <c r="Y67" i="12"/>
  <c r="L67" i="13" s="1"/>
  <c r="U67" i="12"/>
  <c r="Q67" i="12"/>
  <c r="L67" i="12"/>
  <c r="H67" i="12"/>
  <c r="Y59" i="12"/>
  <c r="L59" i="13" s="1"/>
  <c r="U59" i="12"/>
  <c r="Q59" i="12"/>
  <c r="L59" i="12"/>
  <c r="H59" i="12"/>
  <c r="Y56" i="12"/>
  <c r="L56" i="13" s="1"/>
  <c r="U56" i="12"/>
  <c r="Q56" i="12"/>
  <c r="L56" i="12"/>
  <c r="H56" i="12"/>
  <c r="Y55" i="12"/>
  <c r="L55" i="13" s="1"/>
  <c r="U55" i="13" s="1"/>
  <c r="U55" i="12"/>
  <c r="Q55" i="12"/>
  <c r="L55" i="12"/>
  <c r="H55" i="12"/>
  <c r="Y88" i="13"/>
  <c r="Q88" i="13"/>
  <c r="H88" i="13"/>
  <c r="Y87" i="13"/>
  <c r="Q87" i="13"/>
  <c r="H87" i="13"/>
  <c r="Y79" i="13"/>
  <c r="Q79" i="13"/>
  <c r="H79" i="13"/>
  <c r="Y76" i="13"/>
  <c r="Q76" i="13"/>
  <c r="H76" i="13"/>
  <c r="Y75" i="13"/>
  <c r="Q75" i="13"/>
  <c r="H75" i="13"/>
  <c r="Y88" i="12"/>
  <c r="L88" i="13" s="1"/>
  <c r="U88" i="12"/>
  <c r="Q88" i="12"/>
  <c r="L88" i="12"/>
  <c r="H88" i="12"/>
  <c r="Y87" i="12"/>
  <c r="L87" i="13" s="1"/>
  <c r="U87" i="13" s="1"/>
  <c r="U87" i="12"/>
  <c r="Q87" i="12"/>
  <c r="L87" i="12"/>
  <c r="H87" i="12"/>
  <c r="Y79" i="12"/>
  <c r="L79" i="13" s="1"/>
  <c r="U79" i="12"/>
  <c r="Q79" i="12"/>
  <c r="L79" i="12"/>
  <c r="H79" i="12"/>
  <c r="Y76" i="12"/>
  <c r="L76" i="13" s="1"/>
  <c r="U76" i="13" s="1"/>
  <c r="U76" i="12"/>
  <c r="Q76" i="12"/>
  <c r="L76" i="12"/>
  <c r="H76" i="12"/>
  <c r="Y75" i="12"/>
  <c r="L75" i="13" s="1"/>
  <c r="U75" i="12"/>
  <c r="Q75" i="12"/>
  <c r="L75" i="12"/>
  <c r="H75" i="12"/>
  <c r="R282" i="10"/>
  <c r="R281" i="10"/>
  <c r="R280" i="10"/>
  <c r="R279" i="10"/>
  <c r="R278" i="10"/>
  <c r="R277" i="10"/>
  <c r="R276" i="10"/>
  <c r="R275" i="10"/>
  <c r="R274" i="10"/>
  <c r="R273" i="10"/>
  <c r="R272" i="10"/>
  <c r="R271" i="10"/>
  <c r="R270" i="10"/>
  <c r="R269" i="10"/>
  <c r="R268" i="10"/>
  <c r="R267" i="10"/>
  <c r="R266" i="10"/>
  <c r="R265" i="10"/>
  <c r="R264" i="10"/>
  <c r="R263" i="10"/>
  <c r="R262" i="10"/>
  <c r="R261" i="10"/>
  <c r="R260" i="10"/>
  <c r="R259" i="10"/>
  <c r="R258" i="10"/>
  <c r="R257" i="10"/>
  <c r="R256" i="10"/>
  <c r="R255" i="10"/>
  <c r="R254" i="10"/>
  <c r="R253" i="10"/>
  <c r="R252" i="10"/>
  <c r="R251" i="10"/>
  <c r="R250" i="10"/>
  <c r="R249" i="10"/>
  <c r="R248" i="10"/>
  <c r="R247" i="10"/>
  <c r="R246" i="10"/>
  <c r="R245" i="10"/>
  <c r="R244" i="10"/>
  <c r="R243" i="10"/>
  <c r="R242" i="10"/>
  <c r="R241" i="10"/>
  <c r="R240" i="10"/>
  <c r="R239" i="10"/>
  <c r="R238" i="10"/>
  <c r="R237" i="10"/>
  <c r="R236" i="10"/>
  <c r="R235" i="10"/>
  <c r="R234" i="10"/>
  <c r="R233" i="10"/>
  <c r="R232" i="10"/>
  <c r="R231" i="10"/>
  <c r="R230" i="10"/>
  <c r="R229" i="10"/>
  <c r="R228" i="10"/>
  <c r="R227" i="10"/>
  <c r="R226" i="10"/>
  <c r="R225" i="10"/>
  <c r="R224" i="10"/>
  <c r="R223" i="10"/>
  <c r="R222" i="10"/>
  <c r="R221" i="10"/>
  <c r="R220" i="10"/>
  <c r="R219" i="10"/>
  <c r="R218" i="10"/>
  <c r="R217" i="10"/>
  <c r="R216" i="10"/>
  <c r="R215" i="10"/>
  <c r="R214" i="10"/>
  <c r="R213" i="10"/>
  <c r="R212" i="10"/>
  <c r="R211" i="10"/>
  <c r="R210" i="10"/>
  <c r="R209" i="10"/>
  <c r="R208" i="10"/>
  <c r="R207" i="10"/>
  <c r="R206" i="10"/>
  <c r="R205" i="10"/>
  <c r="R204" i="10"/>
  <c r="R203" i="10"/>
  <c r="R202" i="10"/>
  <c r="R201" i="10"/>
  <c r="R200" i="10"/>
  <c r="R199" i="10"/>
  <c r="R198" i="10"/>
  <c r="R197" i="10"/>
  <c r="R196" i="10"/>
  <c r="R195" i="10"/>
  <c r="R194" i="10"/>
  <c r="R193" i="10"/>
  <c r="R192" i="10"/>
  <c r="R191" i="10"/>
  <c r="R190" i="10"/>
  <c r="R189" i="10"/>
  <c r="R188" i="10"/>
  <c r="R187" i="10"/>
  <c r="R186" i="10"/>
  <c r="R185" i="10"/>
  <c r="R184" i="10"/>
  <c r="R183" i="10"/>
  <c r="R182" i="10"/>
  <c r="R181" i="10"/>
  <c r="R180" i="10"/>
  <c r="R179" i="10"/>
  <c r="R178" i="10"/>
  <c r="R177" i="10"/>
  <c r="R176" i="10"/>
  <c r="R175" i="10"/>
  <c r="R174" i="10"/>
  <c r="R173" i="10"/>
  <c r="R172" i="10"/>
  <c r="R171" i="10"/>
  <c r="R170" i="10"/>
  <c r="R169" i="10"/>
  <c r="R168" i="10"/>
  <c r="R167" i="10"/>
  <c r="R166" i="10"/>
  <c r="R165" i="10"/>
  <c r="R164" i="10"/>
  <c r="R163" i="10"/>
  <c r="R162" i="10"/>
  <c r="R161" i="10"/>
  <c r="R160" i="10"/>
  <c r="R159" i="10"/>
  <c r="R158" i="10"/>
  <c r="R157" i="10"/>
  <c r="R156" i="10"/>
  <c r="R155" i="10"/>
  <c r="R154" i="10"/>
  <c r="R153" i="10"/>
  <c r="R152" i="10"/>
  <c r="R151" i="10"/>
  <c r="R150" i="10"/>
  <c r="R149" i="10"/>
  <c r="R148" i="10"/>
  <c r="R147" i="10"/>
  <c r="R146" i="10"/>
  <c r="R145" i="10"/>
  <c r="R144" i="10"/>
  <c r="R143" i="10"/>
  <c r="R142" i="10"/>
  <c r="R141" i="10"/>
  <c r="R140" i="10"/>
  <c r="R139" i="10"/>
  <c r="R138" i="10"/>
  <c r="R137" i="10"/>
  <c r="R136" i="10"/>
  <c r="R135" i="10"/>
  <c r="R134" i="10"/>
  <c r="R133" i="10"/>
  <c r="R132" i="10"/>
  <c r="R131" i="10"/>
  <c r="R130" i="10"/>
  <c r="R129" i="10"/>
  <c r="R128" i="10"/>
  <c r="R127" i="10"/>
  <c r="R126" i="10"/>
  <c r="R125" i="10"/>
  <c r="R124" i="10"/>
  <c r="R123" i="10"/>
  <c r="R122" i="10"/>
  <c r="R121" i="10"/>
  <c r="R120" i="10"/>
  <c r="R119" i="10"/>
  <c r="R118" i="10"/>
  <c r="R117" i="10"/>
  <c r="R116" i="10"/>
  <c r="R115" i="10"/>
  <c r="R114" i="10"/>
  <c r="R113" i="10"/>
  <c r="R112" i="10"/>
  <c r="R111" i="10"/>
  <c r="R110" i="10"/>
  <c r="R109" i="10"/>
  <c r="R108" i="10"/>
  <c r="R107" i="10"/>
  <c r="R106" i="10"/>
  <c r="R105" i="10"/>
  <c r="R104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90" i="10"/>
  <c r="R89" i="10"/>
  <c r="R88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7" i="10"/>
  <c r="R66" i="10"/>
  <c r="R65" i="10"/>
  <c r="R64" i="10"/>
  <c r="R63" i="10"/>
  <c r="R62" i="10"/>
  <c r="R61" i="10"/>
  <c r="R60" i="10"/>
  <c r="R59" i="10"/>
  <c r="R58" i="10"/>
  <c r="R57" i="10"/>
  <c r="R56" i="10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BS14" i="10" s="1"/>
  <c r="R11" i="10"/>
  <c r="R10" i="10"/>
  <c r="R9" i="10"/>
  <c r="R8" i="10"/>
  <c r="R7" i="10"/>
  <c r="R6" i="10"/>
  <c r="BS7" i="10" s="1"/>
  <c r="R5" i="10"/>
  <c r="R4" i="10"/>
  <c r="R3" i="10"/>
  <c r="R2" i="10"/>
  <c r="BK1" i="10"/>
  <c r="S1" i="10"/>
  <c r="BG15" i="10" s="1"/>
  <c r="Y66" i="12" s="1"/>
  <c r="L66" i="13" s="1"/>
  <c r="W47" i="13"/>
  <c r="N46" i="13"/>
  <c r="Y35" i="13"/>
  <c r="U59" i="13" l="1"/>
  <c r="BU2" i="10"/>
  <c r="BS12" i="10"/>
  <c r="BS10" i="10"/>
  <c r="Q61" i="13" s="1"/>
  <c r="BG3" i="10"/>
  <c r="Y54" i="12" s="1"/>
  <c r="L54" i="13" s="1"/>
  <c r="AT3" i="10"/>
  <c r="AC3" i="10"/>
  <c r="AY3" i="10"/>
  <c r="AK3" i="10"/>
  <c r="Y74" i="12" s="1"/>
  <c r="L74" i="13" s="1"/>
  <c r="X3" i="10"/>
  <c r="BN15" i="10"/>
  <c r="Q86" i="13" s="1"/>
  <c r="BS3" i="10"/>
  <c r="BP3" i="10"/>
  <c r="Y74" i="13" s="1"/>
  <c r="BM3" i="10"/>
  <c r="BU3" i="10"/>
  <c r="Y54" i="13" s="1"/>
  <c r="BR3" i="10"/>
  <c r="BN3" i="10"/>
  <c r="BU9" i="10"/>
  <c r="Y60" i="13" s="1"/>
  <c r="BU11" i="10"/>
  <c r="Y62" i="13" s="1"/>
  <c r="BU13" i="10"/>
  <c r="Y64" i="13" s="1"/>
  <c r="BU15" i="10"/>
  <c r="Y66" i="13" s="1"/>
  <c r="BG9" i="10"/>
  <c r="Y60" i="12" s="1"/>
  <c r="L60" i="13" s="1"/>
  <c r="BG11" i="10"/>
  <c r="Y62" i="12" s="1"/>
  <c r="L62" i="13" s="1"/>
  <c r="BG13" i="10"/>
  <c r="Y64" i="12" s="1"/>
  <c r="L64" i="13" s="1"/>
  <c r="BS6" i="10"/>
  <c r="Q57" i="13" s="1"/>
  <c r="AK14" i="10"/>
  <c r="Y85" i="12" s="1"/>
  <c r="L85" i="13" s="1"/>
  <c r="AT9" i="10"/>
  <c r="L60" i="12" s="1"/>
  <c r="AT11" i="10"/>
  <c r="L62" i="12" s="1"/>
  <c r="AT13" i="10"/>
  <c r="L64" i="12" s="1"/>
  <c r="AT15" i="10"/>
  <c r="L66" i="12" s="1"/>
  <c r="BR6" i="10"/>
  <c r="BU6" i="10"/>
  <c r="Y57" i="13" s="1"/>
  <c r="U75" i="13"/>
  <c r="U79" i="13"/>
  <c r="U88" i="13"/>
  <c r="U56" i="13"/>
  <c r="U67" i="13"/>
  <c r="AY10" i="10"/>
  <c r="Q61" i="12" s="1"/>
  <c r="AY12" i="10"/>
  <c r="AY14" i="10"/>
  <c r="BS2" i="10"/>
  <c r="AY9" i="10"/>
  <c r="AT10" i="10"/>
  <c r="L61" i="12" s="1"/>
  <c r="BG10" i="10"/>
  <c r="Y61" i="12" s="1"/>
  <c r="L61" i="13" s="1"/>
  <c r="AY11" i="10"/>
  <c r="AT12" i="10"/>
  <c r="L63" i="12" s="1"/>
  <c r="BG12" i="10"/>
  <c r="Y63" i="12" s="1"/>
  <c r="L63" i="13" s="1"/>
  <c r="AY13" i="10"/>
  <c r="AT14" i="10"/>
  <c r="L65" i="12" s="1"/>
  <c r="BG14" i="10"/>
  <c r="Y65" i="12" s="1"/>
  <c r="L65" i="13" s="1"/>
  <c r="AY15" i="10"/>
  <c r="BR2" i="10"/>
  <c r="BR7" i="10"/>
  <c r="BT7" i="10" s="1"/>
  <c r="BU7" i="10"/>
  <c r="Y58" i="13" s="1"/>
  <c r="BS9" i="10"/>
  <c r="BR10" i="10"/>
  <c r="BT10" i="10" s="1"/>
  <c r="BU10" i="10"/>
  <c r="Y61" i="13" s="1"/>
  <c r="BS11" i="10"/>
  <c r="Q62" i="13" s="1"/>
  <c r="BR12" i="10"/>
  <c r="BT12" i="10" s="1"/>
  <c r="BU12" i="10"/>
  <c r="Y63" i="13" s="1"/>
  <c r="BS13" i="10"/>
  <c r="BR14" i="10"/>
  <c r="BT14" i="10" s="1"/>
  <c r="BU14" i="10"/>
  <c r="Y65" i="13" s="1"/>
  <c r="BS15" i="10"/>
  <c r="BR9" i="10"/>
  <c r="BR11" i="10"/>
  <c r="BR13" i="10"/>
  <c r="BR15" i="10"/>
  <c r="Y53" i="13"/>
  <c r="Q58" i="13"/>
  <c r="Q63" i="13"/>
  <c r="Q65" i="13"/>
  <c r="AY2" i="10"/>
  <c r="AT6" i="10"/>
  <c r="L57" i="12" s="1"/>
  <c r="BG6" i="10"/>
  <c r="Y57" i="12" s="1"/>
  <c r="L57" i="13" s="1"/>
  <c r="AY7" i="10"/>
  <c r="AT2" i="10"/>
  <c r="L53" i="12" s="1"/>
  <c r="BG2" i="10"/>
  <c r="Y53" i="12" s="1"/>
  <c r="L53" i="13" s="1"/>
  <c r="AY6" i="10"/>
  <c r="AT7" i="10"/>
  <c r="L58" i="12" s="1"/>
  <c r="BG7" i="10"/>
  <c r="Y58" i="12" s="1"/>
  <c r="L58" i="13" s="1"/>
  <c r="X2" i="10"/>
  <c r="L73" i="12" s="1"/>
  <c r="AK6" i="10"/>
  <c r="Y77" i="12" s="1"/>
  <c r="L77" i="13" s="1"/>
  <c r="AK9" i="10"/>
  <c r="Y80" i="12" s="1"/>
  <c r="L80" i="13" s="1"/>
  <c r="AK11" i="10"/>
  <c r="Y82" i="12" s="1"/>
  <c r="L82" i="13" s="1"/>
  <c r="AK13" i="10"/>
  <c r="Y84" i="12" s="1"/>
  <c r="L84" i="13" s="1"/>
  <c r="AK15" i="10"/>
  <c r="Y86" i="12" s="1"/>
  <c r="L86" i="13" s="1"/>
  <c r="X9" i="10"/>
  <c r="L80" i="12" s="1"/>
  <c r="X11" i="10"/>
  <c r="L82" i="12" s="1"/>
  <c r="X13" i="10"/>
  <c r="L84" i="12" s="1"/>
  <c r="X15" i="10"/>
  <c r="L86" i="12" s="1"/>
  <c r="AC6" i="10"/>
  <c r="AC9" i="10"/>
  <c r="AC11" i="10"/>
  <c r="AC13" i="10"/>
  <c r="AC15" i="10"/>
  <c r="X7" i="10"/>
  <c r="L78" i="12" s="1"/>
  <c r="X10" i="10"/>
  <c r="L81" i="12" s="1"/>
  <c r="X12" i="10"/>
  <c r="L83" i="12" s="1"/>
  <c r="X14" i="10"/>
  <c r="L85" i="12" s="1"/>
  <c r="AC2" i="10"/>
  <c r="AC7" i="10"/>
  <c r="AC10" i="10"/>
  <c r="AC12" i="10"/>
  <c r="AC14" i="10"/>
  <c r="AK2" i="10"/>
  <c r="Y73" i="12" s="1"/>
  <c r="L73" i="13" s="1"/>
  <c r="AK7" i="10"/>
  <c r="AK10" i="10"/>
  <c r="Y81" i="12" s="1"/>
  <c r="L81" i="13" s="1"/>
  <c r="AK12" i="10"/>
  <c r="Y83" i="12" s="1"/>
  <c r="L83" i="13" s="1"/>
  <c r="BP2" i="10"/>
  <c r="BM7" i="10"/>
  <c r="BM10" i="10"/>
  <c r="BN12" i="10"/>
  <c r="BN14" i="10"/>
  <c r="X6" i="10"/>
  <c r="L77" i="12" s="1"/>
  <c r="BM9" i="10"/>
  <c r="BP11" i="10"/>
  <c r="Y82" i="13" s="1"/>
  <c r="BP13" i="10"/>
  <c r="Y84" i="13" s="1"/>
  <c r="BP15" i="10"/>
  <c r="Y86" i="13" s="1"/>
  <c r="BN6" i="10"/>
  <c r="BM11" i="10"/>
  <c r="BM13" i="10"/>
  <c r="BM15" i="10"/>
  <c r="BM2" i="10"/>
  <c r="BN2" i="10"/>
  <c r="BM6" i="10"/>
  <c r="BP6" i="10"/>
  <c r="Y77" i="13" s="1"/>
  <c r="BN7" i="10"/>
  <c r="BP7" i="10"/>
  <c r="Y78" i="13" s="1"/>
  <c r="BN9" i="10"/>
  <c r="BP9" i="10"/>
  <c r="Y80" i="13" s="1"/>
  <c r="BN10" i="10"/>
  <c r="BP10" i="10"/>
  <c r="Y81" i="13" s="1"/>
  <c r="BN11" i="10"/>
  <c r="BM12" i="10"/>
  <c r="BP12" i="10"/>
  <c r="Y83" i="13" s="1"/>
  <c r="BN13" i="10"/>
  <c r="BM14" i="10"/>
  <c r="BP14" i="10"/>
  <c r="Y85" i="13" s="1"/>
  <c r="Y34" i="12"/>
  <c r="W47" i="12"/>
  <c r="N46" i="12"/>
  <c r="U61" i="13" l="1"/>
  <c r="BO15" i="10"/>
  <c r="U65" i="13"/>
  <c r="BT6" i="10"/>
  <c r="BL3" i="10"/>
  <c r="U62" i="13"/>
  <c r="BT15" i="10"/>
  <c r="BT9" i="10"/>
  <c r="BL11" i="10"/>
  <c r="H82" i="13" s="1"/>
  <c r="T9" i="10"/>
  <c r="H80" i="12" s="1"/>
  <c r="BC10" i="10"/>
  <c r="U61" i="12" s="1"/>
  <c r="T14" i="10"/>
  <c r="H85" i="12" s="1"/>
  <c r="T6" i="10"/>
  <c r="H77" i="12" s="1"/>
  <c r="T11" i="10"/>
  <c r="H82" i="12" s="1"/>
  <c r="BT2" i="10"/>
  <c r="BL2" i="10"/>
  <c r="BL13" i="10"/>
  <c r="H84" i="13" s="1"/>
  <c r="T15" i="10"/>
  <c r="H86" i="12" s="1"/>
  <c r="U63" i="13"/>
  <c r="BT11" i="10"/>
  <c r="BO6" i="10"/>
  <c r="AP3" i="10"/>
  <c r="H54" i="12" s="1"/>
  <c r="T2" i="10"/>
  <c r="BL6" i="10"/>
  <c r="H77" i="13" s="1"/>
  <c r="T7" i="10"/>
  <c r="H78" i="12" s="1"/>
  <c r="BO12" i="10"/>
  <c r="U57" i="13"/>
  <c r="BT13" i="10"/>
  <c r="Q81" i="13"/>
  <c r="U81" i="13" s="1"/>
  <c r="BL10" i="10"/>
  <c r="H81" i="13" s="1"/>
  <c r="Q78" i="13"/>
  <c r="BL7" i="10"/>
  <c r="H78" i="13" s="1"/>
  <c r="T12" i="10"/>
  <c r="H83" i="12" s="1"/>
  <c r="BQ11" i="10"/>
  <c r="H62" i="13" s="1"/>
  <c r="Q60" i="12"/>
  <c r="AP9" i="10"/>
  <c r="AP10" i="10"/>
  <c r="H61" i="12" s="1"/>
  <c r="BQ3" i="10"/>
  <c r="H54" i="13" s="1"/>
  <c r="BQ10" i="10"/>
  <c r="H61" i="13" s="1"/>
  <c r="BQ12" i="10"/>
  <c r="H63" i="13" s="1"/>
  <c r="T10" i="10"/>
  <c r="H81" i="12" s="1"/>
  <c r="T13" i="10"/>
  <c r="H84" i="12" s="1"/>
  <c r="AP2" i="10"/>
  <c r="H53" i="12" s="1"/>
  <c r="BQ13" i="10"/>
  <c r="H64" i="13" s="1"/>
  <c r="Q62" i="12"/>
  <c r="AP11" i="10"/>
  <c r="Q53" i="13"/>
  <c r="U53" i="13" s="1"/>
  <c r="BQ2" i="10"/>
  <c r="H53" i="13" s="1"/>
  <c r="BL15" i="10"/>
  <c r="H86" i="13" s="1"/>
  <c r="T3" i="10"/>
  <c r="H74" i="12" s="1"/>
  <c r="Q80" i="13"/>
  <c r="U80" i="13" s="1"/>
  <c r="BL9" i="10"/>
  <c r="H80" i="13" s="1"/>
  <c r="BL14" i="10"/>
  <c r="H85" i="13" s="1"/>
  <c r="BC6" i="10"/>
  <c r="U57" i="12" s="1"/>
  <c r="AP6" i="10"/>
  <c r="H57" i="12" s="1"/>
  <c r="Q58" i="12"/>
  <c r="AP7" i="10"/>
  <c r="BQ15" i="10"/>
  <c r="H66" i="13" s="1"/>
  <c r="Q64" i="12"/>
  <c r="AP13" i="10"/>
  <c r="Q65" i="12"/>
  <c r="AP14" i="10"/>
  <c r="BQ14" i="10"/>
  <c r="H65" i="13" s="1"/>
  <c r="BQ7" i="10"/>
  <c r="H58" i="13" s="1"/>
  <c r="BL12" i="10"/>
  <c r="H83" i="13" s="1"/>
  <c r="BQ9" i="10"/>
  <c r="H60" i="13" s="1"/>
  <c r="Q66" i="12"/>
  <c r="AP15" i="10"/>
  <c r="Q63" i="12"/>
  <c r="AP12" i="10"/>
  <c r="BQ6" i="10"/>
  <c r="H57" i="13" s="1"/>
  <c r="Q66" i="13"/>
  <c r="U66" i="13" s="1"/>
  <c r="BS18" i="10"/>
  <c r="U58" i="13"/>
  <c r="BO2" i="10"/>
  <c r="Q60" i="13"/>
  <c r="U60" i="13" s="1"/>
  <c r="BO11" i="10"/>
  <c r="Y69" i="13"/>
  <c r="BR18" i="10"/>
  <c r="L74" i="12"/>
  <c r="AG3" i="10"/>
  <c r="U74" i="12" s="1"/>
  <c r="BC3" i="10"/>
  <c r="U54" i="12" s="1"/>
  <c r="L54" i="12"/>
  <c r="BT3" i="10"/>
  <c r="Q54" i="13"/>
  <c r="U54" i="13" s="1"/>
  <c r="Q74" i="12"/>
  <c r="Q54" i="12"/>
  <c r="BO3" i="10"/>
  <c r="H74" i="13"/>
  <c r="Q74" i="13"/>
  <c r="U74" i="13" s="1"/>
  <c r="Q64" i="13"/>
  <c r="U64" i="13" s="1"/>
  <c r="BU18" i="10"/>
  <c r="BN18" i="10"/>
  <c r="Q53" i="12"/>
  <c r="L69" i="13"/>
  <c r="Y73" i="13"/>
  <c r="Y89" i="13" s="1"/>
  <c r="BP18" i="10"/>
  <c r="U86" i="13"/>
  <c r="Q57" i="12"/>
  <c r="BM18" i="10"/>
  <c r="BO14" i="10"/>
  <c r="Q84" i="13"/>
  <c r="U84" i="13" s="1"/>
  <c r="Q73" i="13"/>
  <c r="U73" i="13" s="1"/>
  <c r="Q83" i="13"/>
  <c r="U83" i="13" s="1"/>
  <c r="Q83" i="12"/>
  <c r="Q78" i="12"/>
  <c r="Q86" i="12"/>
  <c r="Q82" i="12"/>
  <c r="Q77" i="12"/>
  <c r="Q82" i="13"/>
  <c r="U82" i="13" s="1"/>
  <c r="Q77" i="13"/>
  <c r="U77" i="13" s="1"/>
  <c r="Q85" i="13"/>
  <c r="U85" i="13" s="1"/>
  <c r="AK18" i="10"/>
  <c r="Y78" i="12"/>
  <c r="L78" i="13" s="1"/>
  <c r="Q85" i="12"/>
  <c r="Q81" i="12"/>
  <c r="Q73" i="12"/>
  <c r="Q84" i="12"/>
  <c r="Q80" i="12"/>
  <c r="BO13" i="10"/>
  <c r="AC18" i="10"/>
  <c r="AG14" i="10"/>
  <c r="U85" i="12" s="1"/>
  <c r="AG10" i="10"/>
  <c r="AG13" i="10"/>
  <c r="AG9" i="10"/>
  <c r="X18" i="10"/>
  <c r="AG6" i="10"/>
  <c r="AG12" i="10"/>
  <c r="AG7" i="10"/>
  <c r="AG15" i="10"/>
  <c r="U86" i="12" s="1"/>
  <c r="AG11" i="10"/>
  <c r="AG2" i="10"/>
  <c r="BO10" i="10"/>
  <c r="BO9" i="10"/>
  <c r="BO7" i="10"/>
  <c r="A13" i="10"/>
  <c r="A12" i="10"/>
  <c r="A11" i="10"/>
  <c r="A10" i="10"/>
  <c r="A9" i="10"/>
  <c r="A8" i="10"/>
  <c r="A7" i="10"/>
  <c r="A6" i="10"/>
  <c r="A5" i="10"/>
  <c r="A4" i="10"/>
  <c r="A3" i="10"/>
  <c r="A2" i="10"/>
  <c r="U78" i="13" l="1"/>
  <c r="BT18" i="10"/>
  <c r="BQ18" i="10"/>
  <c r="H73" i="13"/>
  <c r="BL18" i="10"/>
  <c r="L89" i="13"/>
  <c r="BO18" i="10"/>
  <c r="U83" i="12"/>
  <c r="H65" i="12"/>
  <c r="BC14" i="10"/>
  <c r="U65" i="12" s="1"/>
  <c r="U84" i="12"/>
  <c r="H66" i="12"/>
  <c r="U82" i="12"/>
  <c r="H64" i="12"/>
  <c r="U78" i="12"/>
  <c r="H60" i="12"/>
  <c r="U77" i="12"/>
  <c r="H58" i="12"/>
  <c r="BC7" i="10"/>
  <c r="U58" i="12" s="1"/>
  <c r="U80" i="12"/>
  <c r="H62" i="12"/>
  <c r="U81" i="12"/>
  <c r="H63" i="12"/>
  <c r="AG18" i="10"/>
  <c r="U73" i="12"/>
  <c r="H73" i="12"/>
  <c r="T18" i="10"/>
  <c r="L89" i="12"/>
  <c r="L69" i="12"/>
  <c r="Y35" i="12"/>
  <c r="Y89" i="12"/>
  <c r="Y69" i="12"/>
  <c r="BC12" i="10" l="1"/>
  <c r="U63" i="12" s="1"/>
  <c r="BC11" i="10"/>
  <c r="U62" i="12" s="1"/>
  <c r="BC9" i="10"/>
  <c r="U60" i="12" s="1"/>
  <c r="AY18" i="10"/>
  <c r="BC13" i="10"/>
  <c r="U64" i="12" s="1"/>
  <c r="BC15" i="10"/>
  <c r="U66" i="12" s="1"/>
  <c r="AT18" i="10"/>
  <c r="BC2" i="10"/>
  <c r="U53" i="12" s="1"/>
  <c r="BG18" i="10"/>
  <c r="N13" i="11"/>
  <c r="BG3" i="9"/>
  <c r="BG2" i="9" s="1"/>
  <c r="BB3" i="9"/>
  <c r="BB2" i="9" s="1"/>
  <c r="AW3" i="9"/>
  <c r="AW2" i="9" s="1"/>
  <c r="AR3" i="9"/>
  <c r="AR2" i="9" s="1"/>
  <c r="AM3" i="9"/>
  <c r="AM2" i="9" s="1"/>
  <c r="AH3" i="9"/>
  <c r="AH2" i="9" s="1"/>
  <c r="AC3" i="9"/>
  <c r="AC2" i="9" s="1"/>
  <c r="X3" i="9"/>
  <c r="X2" i="9" s="1"/>
  <c r="S3" i="9"/>
  <c r="S2" i="9" s="1"/>
  <c r="N3" i="9"/>
  <c r="N2" i="9" s="1"/>
  <c r="I3" i="9"/>
  <c r="I2" i="9" s="1"/>
  <c r="E3" i="9"/>
  <c r="N14" i="11"/>
  <c r="N12" i="11"/>
  <c r="N11" i="11"/>
  <c r="N10" i="11"/>
  <c r="N9" i="11"/>
  <c r="N8" i="11"/>
  <c r="N7" i="11"/>
  <c r="N6" i="11"/>
  <c r="N5" i="11"/>
  <c r="N4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3" i="11"/>
  <c r="Y36" i="12" l="1"/>
  <c r="Y38" i="12" s="1"/>
  <c r="Y36" i="13"/>
  <c r="AP18" i="10"/>
  <c r="BC18" i="10"/>
  <c r="E2" i="9"/>
  <c r="N14" i="9"/>
  <c r="N10" i="9"/>
  <c r="N6" i="9"/>
  <c r="N13" i="9"/>
  <c r="N9" i="9"/>
  <c r="N5" i="9"/>
  <c r="N16" i="9"/>
  <c r="N12" i="9"/>
  <c r="N8" i="9"/>
  <c r="N15" i="9"/>
  <c r="N11" i="9"/>
  <c r="N7" i="9"/>
  <c r="AC16" i="9"/>
  <c r="AC12" i="9"/>
  <c r="AC8" i="9"/>
  <c r="AC10" i="9"/>
  <c r="AC13" i="9"/>
  <c r="AC5" i="9"/>
  <c r="AC15" i="9"/>
  <c r="AC11" i="9"/>
  <c r="AC7" i="9"/>
  <c r="AC14" i="9"/>
  <c r="AC6" i="9"/>
  <c r="AC9" i="9"/>
  <c r="AW16" i="9"/>
  <c r="AW12" i="9"/>
  <c r="AW8" i="9"/>
  <c r="AW13" i="9"/>
  <c r="AW5" i="9"/>
  <c r="AW15" i="9"/>
  <c r="AW11" i="9"/>
  <c r="AW7" i="9"/>
  <c r="AW14" i="9"/>
  <c r="AW10" i="9"/>
  <c r="AW6" i="9"/>
  <c r="AW9" i="9"/>
  <c r="BG16" i="9"/>
  <c r="BG12" i="9"/>
  <c r="BG8" i="9"/>
  <c r="BG6" i="9"/>
  <c r="BG13" i="9"/>
  <c r="BG5" i="9"/>
  <c r="BG15" i="9"/>
  <c r="BG11" i="9"/>
  <c r="BG7" i="9"/>
  <c r="BG14" i="9"/>
  <c r="BG10" i="9"/>
  <c r="BG9" i="9"/>
  <c r="AH16" i="9"/>
  <c r="AH12" i="9"/>
  <c r="AH8" i="9"/>
  <c r="AH14" i="9"/>
  <c r="AH6" i="9"/>
  <c r="AH9" i="9"/>
  <c r="AH15" i="9"/>
  <c r="AH11" i="9"/>
  <c r="AH7" i="9"/>
  <c r="AH10" i="9"/>
  <c r="AH13" i="9"/>
  <c r="AH5" i="9"/>
  <c r="BB16" i="9"/>
  <c r="BB12" i="9"/>
  <c r="BB8" i="9"/>
  <c r="BB9" i="9"/>
  <c r="BB15" i="9"/>
  <c r="BB11" i="9"/>
  <c r="BB7" i="9"/>
  <c r="BB14" i="9"/>
  <c r="BB10" i="9"/>
  <c r="BB6" i="9"/>
  <c r="BB13" i="9"/>
  <c r="BB5" i="9"/>
  <c r="S16" i="9"/>
  <c r="S12" i="9"/>
  <c r="S8" i="9"/>
  <c r="S10" i="9"/>
  <c r="S13" i="9"/>
  <c r="S5" i="9"/>
  <c r="S15" i="9"/>
  <c r="S11" i="9"/>
  <c r="S7" i="9"/>
  <c r="S14" i="9"/>
  <c r="S6" i="9"/>
  <c r="S9" i="9"/>
  <c r="AM16" i="9"/>
  <c r="AM12" i="9"/>
  <c r="AM8" i="9"/>
  <c r="AM10" i="9"/>
  <c r="AM13" i="9"/>
  <c r="AM5" i="9"/>
  <c r="AM15" i="9"/>
  <c r="AM11" i="9"/>
  <c r="AM7" i="9"/>
  <c r="AM14" i="9"/>
  <c r="AM6" i="9"/>
  <c r="AM9" i="9"/>
  <c r="X16" i="9"/>
  <c r="X12" i="9"/>
  <c r="X8" i="9"/>
  <c r="X14" i="9"/>
  <c r="X6" i="9"/>
  <c r="X9" i="9"/>
  <c r="X15" i="9"/>
  <c r="X11" i="9"/>
  <c r="X7" i="9"/>
  <c r="X10" i="9"/>
  <c r="X13" i="9"/>
  <c r="X5" i="9"/>
  <c r="AR16" i="9"/>
  <c r="AR12" i="9"/>
  <c r="AR8" i="9"/>
  <c r="AR10" i="9"/>
  <c r="AR9" i="9"/>
  <c r="AR15" i="9"/>
  <c r="AR11" i="9"/>
  <c r="AR7" i="9"/>
  <c r="AR14" i="9"/>
  <c r="AR6" i="9"/>
  <c r="AR13" i="9"/>
  <c r="AR5" i="9"/>
  <c r="I13" i="9"/>
  <c r="I9" i="9"/>
  <c r="I5" i="9"/>
  <c r="I16" i="9"/>
  <c r="I12" i="9"/>
  <c r="I8" i="9"/>
  <c r="I15" i="9"/>
  <c r="I11" i="9"/>
  <c r="I7" i="9"/>
  <c r="I14" i="9"/>
  <c r="I10" i="9"/>
  <c r="I6" i="9"/>
  <c r="E15" i="9"/>
  <c r="E11" i="9"/>
  <c r="E7" i="9"/>
  <c r="E14" i="9"/>
  <c r="E10" i="9"/>
  <c r="E6" i="9"/>
  <c r="E13" i="9"/>
  <c r="E9" i="9"/>
  <c r="E5" i="9"/>
  <c r="E16" i="9"/>
  <c r="E12" i="9"/>
  <c r="E8" i="9"/>
  <c r="N15" i="11"/>
  <c r="BU9" i="9" l="1"/>
  <c r="BU14" i="9"/>
  <c r="BU15" i="9"/>
  <c r="BU8" i="9"/>
  <c r="BR8" i="9"/>
  <c r="BR9" i="9"/>
  <c r="BR14" i="9"/>
  <c r="BR12" i="9"/>
  <c r="BR13" i="9"/>
  <c r="BR16" i="9"/>
  <c r="BR6" i="9"/>
  <c r="BR11" i="9"/>
  <c r="BU11" i="9"/>
  <c r="BU10" i="9"/>
  <c r="BU13" i="9"/>
  <c r="BR7" i="9"/>
  <c r="BU6" i="9"/>
  <c r="BU5" i="9"/>
  <c r="BU12" i="9"/>
  <c r="BR15" i="9"/>
  <c r="BR10" i="9"/>
  <c r="Y13" i="12"/>
  <c r="Y13" i="13"/>
  <c r="BR5" i="9"/>
  <c r="BU7" i="9"/>
  <c r="BU16" i="9"/>
  <c r="N17" i="9"/>
  <c r="I17" i="9"/>
  <c r="E17" i="9"/>
  <c r="S17" i="9"/>
  <c r="BG17" i="9"/>
  <c r="X17" i="9"/>
  <c r="BB17" i="9"/>
  <c r="AH17" i="9"/>
  <c r="AM17" i="9"/>
  <c r="AW17" i="9"/>
  <c r="AC17" i="9"/>
  <c r="AR17" i="9"/>
  <c r="BR17" i="9" l="1"/>
  <c r="D5" i="9"/>
  <c r="D6" i="9" l="1"/>
  <c r="D7" i="9"/>
  <c r="D8" i="9"/>
  <c r="D9" i="9"/>
  <c r="D10" i="9"/>
  <c r="D11" i="9"/>
  <c r="D12" i="9"/>
  <c r="D13" i="9"/>
  <c r="D14" i="9"/>
  <c r="D15" i="9"/>
  <c r="D16" i="9"/>
  <c r="C17" i="9" l="1"/>
  <c r="D17" i="9" s="1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F5" i="9" l="1"/>
  <c r="BI10" i="9"/>
  <c r="BD14" i="9"/>
  <c r="BD6" i="9"/>
  <c r="AY10" i="9"/>
  <c r="AT14" i="9"/>
  <c r="AT6" i="9"/>
  <c r="AO10" i="9"/>
  <c r="AJ14" i="9"/>
  <c r="AJ6" i="9"/>
  <c r="AE10" i="9"/>
  <c r="Z14" i="9"/>
  <c r="Z6" i="9"/>
  <c r="U10" i="9"/>
  <c r="P14" i="9"/>
  <c r="P6" i="9"/>
  <c r="K10" i="9"/>
  <c r="G14" i="9"/>
  <c r="G6" i="9"/>
  <c r="AO12" i="9"/>
  <c r="AJ8" i="9"/>
  <c r="Z16" i="9"/>
  <c r="U12" i="9"/>
  <c r="P8" i="9"/>
  <c r="G16" i="9"/>
  <c r="BI11" i="9"/>
  <c r="BD7" i="9"/>
  <c r="AT15" i="9"/>
  <c r="AO11" i="9"/>
  <c r="AJ7" i="9"/>
  <c r="Z11" i="9"/>
  <c r="U7" i="9"/>
  <c r="K15" i="9"/>
  <c r="G11" i="9"/>
  <c r="BI9" i="9"/>
  <c r="BD13" i="9"/>
  <c r="BD5" i="9"/>
  <c r="AY9" i="9"/>
  <c r="AT13" i="9"/>
  <c r="AT5" i="9"/>
  <c r="AO9" i="9"/>
  <c r="AJ13" i="9"/>
  <c r="AJ5" i="9"/>
  <c r="AE9" i="9"/>
  <c r="Z13" i="9"/>
  <c r="Z5" i="9"/>
  <c r="U9" i="9"/>
  <c r="P13" i="9"/>
  <c r="P5" i="9"/>
  <c r="K9" i="9"/>
  <c r="G13" i="9"/>
  <c r="G5" i="9"/>
  <c r="BI12" i="9"/>
  <c r="BD16" i="9"/>
  <c r="BD8" i="9"/>
  <c r="AY12" i="9"/>
  <c r="AT16" i="9"/>
  <c r="AO16" i="9"/>
  <c r="AJ12" i="9"/>
  <c r="AE8" i="9"/>
  <c r="U16" i="9"/>
  <c r="P12" i="9"/>
  <c r="K8" i="9"/>
  <c r="BI15" i="9"/>
  <c r="BD11" i="9"/>
  <c r="AY7" i="9"/>
  <c r="AO15" i="9"/>
  <c r="AJ11" i="9"/>
  <c r="AE7" i="9"/>
  <c r="Z7" i="9"/>
  <c r="P15" i="9"/>
  <c r="K11" i="9"/>
  <c r="G7" i="9"/>
  <c r="P16" i="9"/>
  <c r="K12" i="9"/>
  <c r="G8" i="9"/>
  <c r="BD15" i="9"/>
  <c r="AY11" i="9"/>
  <c r="AT7" i="9"/>
  <c r="AJ15" i="9"/>
  <c r="AE11" i="9"/>
  <c r="U15" i="9"/>
  <c r="P11" i="9"/>
  <c r="BI14" i="9"/>
  <c r="BI6" i="9"/>
  <c r="BD10" i="9"/>
  <c r="AY14" i="9"/>
  <c r="AY6" i="9"/>
  <c r="AT10" i="9"/>
  <c r="AO14" i="9"/>
  <c r="AO6" i="9"/>
  <c r="AJ10" i="9"/>
  <c r="AE14" i="9"/>
  <c r="AE6" i="9"/>
  <c r="Z10" i="9"/>
  <c r="U14" i="9"/>
  <c r="U6" i="9"/>
  <c r="P10" i="9"/>
  <c r="K14" i="9"/>
  <c r="K6" i="9"/>
  <c r="G10" i="9"/>
  <c r="AT12" i="9"/>
  <c r="AJ16" i="9"/>
  <c r="AE12" i="9"/>
  <c r="Z8" i="9"/>
  <c r="K7" i="9"/>
  <c r="BI5" i="9"/>
  <c r="AY13" i="9"/>
  <c r="AT9" i="9"/>
  <c r="AO5" i="9"/>
  <c r="AE13" i="9"/>
  <c r="Z9" i="9"/>
  <c r="U5" i="9"/>
  <c r="K13" i="9"/>
  <c r="G9" i="9"/>
  <c r="BI8" i="9"/>
  <c r="AY16" i="9"/>
  <c r="AT8" i="9"/>
  <c r="AE16" i="9"/>
  <c r="U8" i="9"/>
  <c r="G12" i="9"/>
  <c r="AY15" i="9"/>
  <c r="AO7" i="9"/>
  <c r="Z15" i="9"/>
  <c r="P7" i="9"/>
  <c r="BI13" i="9"/>
  <c r="BD9" i="9"/>
  <c r="AY5" i="9"/>
  <c r="AO13" i="9"/>
  <c r="AJ9" i="9"/>
  <c r="AE5" i="9"/>
  <c r="U13" i="9"/>
  <c r="P9" i="9"/>
  <c r="K5" i="9"/>
  <c r="BI16" i="9"/>
  <c r="BD12" i="9"/>
  <c r="AY8" i="9"/>
  <c r="AO8" i="9"/>
  <c r="Z12" i="9"/>
  <c r="K16" i="9"/>
  <c r="BI7" i="9"/>
  <c r="AT11" i="9"/>
  <c r="AE15" i="9"/>
  <c r="U11" i="9"/>
  <c r="G15" i="9"/>
  <c r="BH15" i="9"/>
  <c r="BJ15" i="9" s="1"/>
  <c r="BH13" i="9"/>
  <c r="BJ13" i="9" s="1"/>
  <c r="BH11" i="9"/>
  <c r="BJ11" i="9" s="1"/>
  <c r="BH9" i="9"/>
  <c r="BJ9" i="9" s="1"/>
  <c r="BH7" i="9"/>
  <c r="BJ7" i="9" s="1"/>
  <c r="BH5" i="9"/>
  <c r="BC15" i="9"/>
  <c r="BE15" i="9" s="1"/>
  <c r="BC13" i="9"/>
  <c r="BE13" i="9" s="1"/>
  <c r="BC11" i="9"/>
  <c r="BE11" i="9" s="1"/>
  <c r="BC9" i="9"/>
  <c r="BE9" i="9" s="1"/>
  <c r="BC7" i="9"/>
  <c r="BE7" i="9" s="1"/>
  <c r="BC5" i="9"/>
  <c r="AX15" i="9"/>
  <c r="AZ15" i="9" s="1"/>
  <c r="AX13" i="9"/>
  <c r="AZ13" i="9" s="1"/>
  <c r="AX11" i="9"/>
  <c r="AZ11" i="9" s="1"/>
  <c r="AX9" i="9"/>
  <c r="AZ9" i="9" s="1"/>
  <c r="AX7" i="9"/>
  <c r="AZ7" i="9" s="1"/>
  <c r="AX5" i="9"/>
  <c r="AS15" i="9"/>
  <c r="AU15" i="9" s="1"/>
  <c r="AS13" i="9"/>
  <c r="AU13" i="9" s="1"/>
  <c r="AS11" i="9"/>
  <c r="AU11" i="9" s="1"/>
  <c r="AS9" i="9"/>
  <c r="AU9" i="9" s="1"/>
  <c r="AS7" i="9"/>
  <c r="AU7" i="9" s="1"/>
  <c r="AS5" i="9"/>
  <c r="AN15" i="9"/>
  <c r="AN13" i="9"/>
  <c r="AN11" i="9"/>
  <c r="AN9" i="9"/>
  <c r="AN7" i="9"/>
  <c r="AN5" i="9"/>
  <c r="AI15" i="9"/>
  <c r="AK15" i="9" s="1"/>
  <c r="AI13" i="9"/>
  <c r="AK13" i="9" s="1"/>
  <c r="AI11" i="9"/>
  <c r="AK11" i="9" s="1"/>
  <c r="AI9" i="9"/>
  <c r="AK9" i="9" s="1"/>
  <c r="AI7" i="9"/>
  <c r="AK7" i="9" s="1"/>
  <c r="AI5" i="9"/>
  <c r="AD15" i="9"/>
  <c r="AF15" i="9" s="1"/>
  <c r="AD13" i="9"/>
  <c r="AF13" i="9" s="1"/>
  <c r="AD11" i="9"/>
  <c r="AF11" i="9" s="1"/>
  <c r="AD9" i="9"/>
  <c r="AF9" i="9" s="1"/>
  <c r="AD7" i="9"/>
  <c r="AF7" i="9" s="1"/>
  <c r="AD5" i="9"/>
  <c r="Y15" i="9"/>
  <c r="AA15" i="9" s="1"/>
  <c r="Y13" i="9"/>
  <c r="AA13" i="9" s="1"/>
  <c r="Y11" i="9"/>
  <c r="AA11" i="9" s="1"/>
  <c r="Y9" i="9"/>
  <c r="AA9" i="9" s="1"/>
  <c r="Y7" i="9"/>
  <c r="AA7" i="9" s="1"/>
  <c r="Y5" i="9"/>
  <c r="BH16" i="9"/>
  <c r="BJ16" i="9" s="1"/>
  <c r="BH14" i="9"/>
  <c r="BJ14" i="9" s="1"/>
  <c r="BH12" i="9"/>
  <c r="BJ12" i="9" s="1"/>
  <c r="BH10" i="9"/>
  <c r="BJ10" i="9" s="1"/>
  <c r="BH8" i="9"/>
  <c r="BJ8" i="9" s="1"/>
  <c r="BH6" i="9"/>
  <c r="BJ6" i="9" s="1"/>
  <c r="BC16" i="9"/>
  <c r="BE16" i="9" s="1"/>
  <c r="BC14" i="9"/>
  <c r="BE14" i="9" s="1"/>
  <c r="BC12" i="9"/>
  <c r="BE12" i="9" s="1"/>
  <c r="BC10" i="9"/>
  <c r="BE10" i="9" s="1"/>
  <c r="BC8" i="9"/>
  <c r="BE8" i="9" s="1"/>
  <c r="BC6" i="9"/>
  <c r="BE6" i="9" s="1"/>
  <c r="AX16" i="9"/>
  <c r="AZ16" i="9" s="1"/>
  <c r="AX14" i="9"/>
  <c r="AZ14" i="9" s="1"/>
  <c r="AX12" i="9"/>
  <c r="AZ12" i="9" s="1"/>
  <c r="AX10" i="9"/>
  <c r="AZ10" i="9" s="1"/>
  <c r="AX8" i="9"/>
  <c r="AZ8" i="9" s="1"/>
  <c r="AX6" i="9"/>
  <c r="AZ6" i="9" s="1"/>
  <c r="AS16" i="9"/>
  <c r="AU16" i="9" s="1"/>
  <c r="AS14" i="9"/>
  <c r="AU14" i="9" s="1"/>
  <c r="AS12" i="9"/>
  <c r="AU12" i="9" s="1"/>
  <c r="AS10" i="9"/>
  <c r="AU10" i="9" s="1"/>
  <c r="AS8" i="9"/>
  <c r="AU8" i="9" s="1"/>
  <c r="AS6" i="9"/>
  <c r="AU6" i="9" s="1"/>
  <c r="AN16" i="9"/>
  <c r="AN14" i="9"/>
  <c r="AN12" i="9"/>
  <c r="AN10" i="9"/>
  <c r="AN8" i="9"/>
  <c r="AN6" i="9"/>
  <c r="AI16" i="9"/>
  <c r="AK16" i="9" s="1"/>
  <c r="AI14" i="9"/>
  <c r="AK14" i="9" s="1"/>
  <c r="AI12" i="9"/>
  <c r="AK12" i="9" s="1"/>
  <c r="AI10" i="9"/>
  <c r="AK10" i="9" s="1"/>
  <c r="AI8" i="9"/>
  <c r="AK8" i="9" s="1"/>
  <c r="AI6" i="9"/>
  <c r="AK6" i="9" s="1"/>
  <c r="AD16" i="9"/>
  <c r="AF16" i="9" s="1"/>
  <c r="AD14" i="9"/>
  <c r="AF14" i="9" s="1"/>
  <c r="AD12" i="9"/>
  <c r="AF12" i="9" s="1"/>
  <c r="AD10" i="9"/>
  <c r="AF10" i="9" s="1"/>
  <c r="AD8" i="9"/>
  <c r="AF8" i="9" s="1"/>
  <c r="AD6" i="9"/>
  <c r="AF6" i="9" s="1"/>
  <c r="Y16" i="9"/>
  <c r="AA16" i="9" s="1"/>
  <c r="Y14" i="9"/>
  <c r="AA14" i="9" s="1"/>
  <c r="Y12" i="9"/>
  <c r="AA12" i="9" s="1"/>
  <c r="Y10" i="9"/>
  <c r="AA10" i="9" s="1"/>
  <c r="Y8" i="9"/>
  <c r="AA8" i="9" s="1"/>
  <c r="Y6" i="9"/>
  <c r="AA6" i="9" s="1"/>
  <c r="J6" i="9"/>
  <c r="J5" i="9"/>
  <c r="O5" i="9"/>
  <c r="T6" i="9"/>
  <c r="O6" i="9"/>
  <c r="O8" i="9"/>
  <c r="F6" i="9"/>
  <c r="O7" i="9"/>
  <c r="J7" i="9"/>
  <c r="T5" i="9"/>
  <c r="B17" i="9"/>
  <c r="B6" i="9"/>
  <c r="B5" i="9"/>
  <c r="B7" i="9"/>
  <c r="B8" i="9"/>
  <c r="B9" i="9"/>
  <c r="B11" i="9"/>
  <c r="B13" i="9"/>
  <c r="B10" i="9"/>
  <c r="B12" i="9"/>
  <c r="B15" i="9"/>
  <c r="B14" i="9"/>
  <c r="B16" i="9"/>
  <c r="T8" i="9"/>
  <c r="J9" i="9"/>
  <c r="J10" i="9"/>
  <c r="T11" i="9"/>
  <c r="J12" i="9"/>
  <c r="T13" i="9"/>
  <c r="J14" i="9"/>
  <c r="T15" i="9"/>
  <c r="J16" i="9"/>
  <c r="F8" i="9"/>
  <c r="O9" i="9"/>
  <c r="O10" i="9"/>
  <c r="F11" i="9"/>
  <c r="O12" i="9"/>
  <c r="F13" i="9"/>
  <c r="O14" i="9"/>
  <c r="F15" i="9"/>
  <c r="O16" i="9"/>
  <c r="T7" i="9"/>
  <c r="J8" i="9"/>
  <c r="T9" i="9"/>
  <c r="T10" i="9"/>
  <c r="J11" i="9"/>
  <c r="T12" i="9"/>
  <c r="J13" i="9"/>
  <c r="T14" i="9"/>
  <c r="J15" i="9"/>
  <c r="T16" i="9"/>
  <c r="F7" i="9"/>
  <c r="F9" i="9"/>
  <c r="F10" i="9"/>
  <c r="O11" i="9"/>
  <c r="F12" i="9"/>
  <c r="O13" i="9"/>
  <c r="F14" i="9"/>
  <c r="O15" i="9"/>
  <c r="F16" i="9"/>
  <c r="BV9" i="9" l="1"/>
  <c r="BV16" i="9"/>
  <c r="BV15" i="9"/>
  <c r="BS7" i="9"/>
  <c r="BV12" i="9"/>
  <c r="BV11" i="9"/>
  <c r="BV10" i="9"/>
  <c r="BT15" i="9"/>
  <c r="BV14" i="9"/>
  <c r="BV5" i="9"/>
  <c r="BV13" i="9"/>
  <c r="BV6" i="9"/>
  <c r="BV7" i="9"/>
  <c r="BW13" i="9"/>
  <c r="BW6" i="9"/>
  <c r="BV8" i="9"/>
  <c r="BS16" i="9"/>
  <c r="BS14" i="9"/>
  <c r="BS12" i="9"/>
  <c r="BS10" i="9"/>
  <c r="BT10" i="9"/>
  <c r="BS13" i="9"/>
  <c r="BS9" i="9"/>
  <c r="BS8" i="9"/>
  <c r="BS6" i="9"/>
  <c r="BW8" i="9"/>
  <c r="BW5" i="9"/>
  <c r="BW14" i="9"/>
  <c r="BT8" i="9"/>
  <c r="BW16" i="9"/>
  <c r="BT5" i="9"/>
  <c r="BT11" i="9"/>
  <c r="BW12" i="9"/>
  <c r="BT14" i="9"/>
  <c r="BW10" i="9"/>
  <c r="BS15" i="9"/>
  <c r="BS11" i="9"/>
  <c r="BW7" i="9"/>
  <c r="BT12" i="9"/>
  <c r="BT9" i="9"/>
  <c r="BT7" i="9"/>
  <c r="BW15" i="9"/>
  <c r="BT13" i="9"/>
  <c r="BW9" i="9"/>
  <c r="BW11" i="9"/>
  <c r="BT16" i="9"/>
  <c r="BT6" i="9"/>
  <c r="BS5" i="9"/>
  <c r="AP8" i="9"/>
  <c r="AP12" i="9"/>
  <c r="AP16" i="9"/>
  <c r="AP7" i="9"/>
  <c r="AP11" i="9"/>
  <c r="AP15" i="9"/>
  <c r="AP6" i="9"/>
  <c r="AP10" i="9"/>
  <c r="AP14" i="9"/>
  <c r="AP9" i="9"/>
  <c r="AP13" i="9"/>
  <c r="K17" i="9"/>
  <c r="AY17" i="9"/>
  <c r="AO17" i="9"/>
  <c r="G17" i="9"/>
  <c r="Z17" i="9"/>
  <c r="AT17" i="9"/>
  <c r="Y17" i="9"/>
  <c r="AA5" i="9"/>
  <c r="AA17" i="9" s="1"/>
  <c r="AD17" i="9"/>
  <c r="AF5" i="9"/>
  <c r="AF17" i="9" s="1"/>
  <c r="AI17" i="9"/>
  <c r="AK5" i="9"/>
  <c r="AK17" i="9" s="1"/>
  <c r="AN17" i="9"/>
  <c r="AP5" i="9"/>
  <c r="AS17" i="9"/>
  <c r="AU5" i="9"/>
  <c r="AU17" i="9" s="1"/>
  <c r="AX17" i="9"/>
  <c r="AZ5" i="9"/>
  <c r="AZ17" i="9" s="1"/>
  <c r="BC17" i="9"/>
  <c r="BE5" i="9"/>
  <c r="BE17" i="9" s="1"/>
  <c r="BH17" i="9"/>
  <c r="BJ5" i="9"/>
  <c r="BJ17" i="9" s="1"/>
  <c r="AE17" i="9"/>
  <c r="U17" i="9"/>
  <c r="BI17" i="9"/>
  <c r="P17" i="9"/>
  <c r="AJ17" i="9"/>
  <c r="BD17" i="9"/>
  <c r="H12" i="9"/>
  <c r="L12" i="9"/>
  <c r="Q5" i="9"/>
  <c r="H5" i="9"/>
  <c r="V5" i="9"/>
  <c r="L5" i="9"/>
  <c r="Q8" i="9"/>
  <c r="H7" i="9"/>
  <c r="Q7" i="9"/>
  <c r="V6" i="9"/>
  <c r="L6" i="9"/>
  <c r="Q6" i="9"/>
  <c r="H6" i="9"/>
  <c r="L11" i="9"/>
  <c r="L7" i="9"/>
  <c r="L16" i="9"/>
  <c r="V16" i="9"/>
  <c r="V11" i="9"/>
  <c r="V10" i="9"/>
  <c r="V15" i="9"/>
  <c r="H16" i="9"/>
  <c r="V12" i="9"/>
  <c r="V7" i="9"/>
  <c r="V9" i="9"/>
  <c r="L9" i="9"/>
  <c r="V14" i="9"/>
  <c r="H9" i="9"/>
  <c r="H11" i="9"/>
  <c r="V8" i="9"/>
  <c r="L10" i="9"/>
  <c r="H15" i="9"/>
  <c r="L8" i="9"/>
  <c r="H14" i="9"/>
  <c r="H8" i="9"/>
  <c r="L15" i="9"/>
  <c r="L14" i="9"/>
  <c r="H10" i="9"/>
  <c r="L13" i="9"/>
  <c r="H13" i="9"/>
  <c r="V13" i="9"/>
  <c r="Q10" i="9"/>
  <c r="O17" i="9"/>
  <c r="J17" i="9"/>
  <c r="F17" i="9"/>
  <c r="T17" i="9"/>
  <c r="AP17" i="9" l="1"/>
  <c r="BS17" i="9"/>
  <c r="BW17" i="9"/>
  <c r="BT17" i="9"/>
  <c r="M6" i="9"/>
  <c r="M7" i="9"/>
  <c r="M12" i="9"/>
  <c r="M5" i="9"/>
  <c r="M11" i="9"/>
  <c r="M16" i="9"/>
  <c r="M13" i="9"/>
  <c r="M9" i="9"/>
  <c r="M10" i="9"/>
  <c r="M8" i="9"/>
  <c r="M15" i="9"/>
  <c r="M14" i="9"/>
  <c r="L17" i="9"/>
  <c r="V17" i="9"/>
  <c r="H17" i="9"/>
  <c r="BN20" i="9"/>
  <c r="R8" i="9" l="1"/>
  <c r="W8" i="9" s="1"/>
  <c r="AB8" i="9" s="1"/>
  <c r="AG8" i="9" s="1"/>
  <c r="AL8" i="9" s="1"/>
  <c r="AQ8" i="9" s="1"/>
  <c r="AV8" i="9" s="1"/>
  <c r="BA8" i="9" s="1"/>
  <c r="BF8" i="9" s="1"/>
  <c r="BK8" i="9" s="1"/>
  <c r="BM8" i="9" s="1"/>
  <c r="BO8" i="9" s="1"/>
  <c r="R6" i="9"/>
  <c r="W6" i="9" s="1"/>
  <c r="AB6" i="9" s="1"/>
  <c r="AG6" i="9" s="1"/>
  <c r="AL6" i="9" s="1"/>
  <c r="AQ6" i="9" s="1"/>
  <c r="AV6" i="9" s="1"/>
  <c r="BA6" i="9" s="1"/>
  <c r="BF6" i="9" s="1"/>
  <c r="BK6" i="9" s="1"/>
  <c r="BM6" i="9" s="1"/>
  <c r="BP6" i="9" s="1"/>
  <c r="R10" i="9"/>
  <c r="W10" i="9" s="1"/>
  <c r="AB10" i="9" s="1"/>
  <c r="AG10" i="9" s="1"/>
  <c r="AL10" i="9" s="1"/>
  <c r="AQ10" i="9" s="1"/>
  <c r="AV10" i="9" s="1"/>
  <c r="BA10" i="9" s="1"/>
  <c r="BF10" i="9" s="1"/>
  <c r="BK10" i="9" s="1"/>
  <c r="BM10" i="9" s="1"/>
  <c r="BP10" i="9" s="1"/>
  <c r="R5" i="9"/>
  <c r="W5" i="9" s="1"/>
  <c r="AB5" i="9" s="1"/>
  <c r="AG5" i="9" s="1"/>
  <c r="R7" i="9"/>
  <c r="W7" i="9" s="1"/>
  <c r="AB7" i="9" s="1"/>
  <c r="AG7" i="9" s="1"/>
  <c r="AL7" i="9" s="1"/>
  <c r="AQ7" i="9" s="1"/>
  <c r="AV7" i="9" s="1"/>
  <c r="BA7" i="9" s="1"/>
  <c r="BF7" i="9" s="1"/>
  <c r="BK7" i="9" s="1"/>
  <c r="BM7" i="9" s="1"/>
  <c r="BO7" i="9" s="1"/>
  <c r="H89" i="13"/>
  <c r="H69" i="13"/>
  <c r="H69" i="12"/>
  <c r="H89" i="12"/>
  <c r="M17" i="9"/>
  <c r="Q69" i="13" l="1"/>
  <c r="U69" i="13"/>
  <c r="Y40" i="13" s="1"/>
  <c r="Q89" i="13"/>
  <c r="U89" i="13"/>
  <c r="Q69" i="12"/>
  <c r="U69" i="12"/>
  <c r="Y40" i="12" s="1"/>
  <c r="Y41" i="12" s="1"/>
  <c r="Y99" i="12" s="1"/>
  <c r="U89" i="12"/>
  <c r="Q89" i="12"/>
  <c r="AL5" i="9"/>
  <c r="BP7" i="9"/>
  <c r="BP8" i="9"/>
  <c r="BO10" i="9"/>
  <c r="BO6" i="9"/>
  <c r="Y100" i="13" l="1"/>
  <c r="Y100" i="12"/>
  <c r="Y101" i="12" s="1"/>
  <c r="Y103" i="12" s="1"/>
  <c r="AQ5" i="9"/>
  <c r="Y34" i="13" l="1"/>
  <c r="Y38" i="13" s="1"/>
  <c r="AV5" i="9"/>
  <c r="Y41" i="13" l="1"/>
  <c r="Y99" i="13" s="1"/>
  <c r="Y101" i="13"/>
  <c r="Y103" i="13" s="1"/>
  <c r="BA5" i="9"/>
  <c r="Q16" i="9"/>
  <c r="Q12" i="9"/>
  <c r="R12" i="9"/>
  <c r="Q14" i="9"/>
  <c r="R9" i="9"/>
  <c r="Q15" i="9"/>
  <c r="BM20" i="9"/>
  <c r="BO20" i="9" s="1"/>
  <c r="Q13" i="9"/>
  <c r="W9" i="9" l="1"/>
  <c r="AB9" i="9" s="1"/>
  <c r="AG9" i="9" s="1"/>
  <c r="W12" i="9"/>
  <c r="AB12" i="9" s="1"/>
  <c r="AG12" i="9" s="1"/>
  <c r="AL12" i="9" s="1"/>
  <c r="AQ12" i="9" s="1"/>
  <c r="AV12" i="9" s="1"/>
  <c r="BA12" i="9" s="1"/>
  <c r="BF12" i="9" s="1"/>
  <c r="BK12" i="9" s="1"/>
  <c r="BM12" i="9" s="1"/>
  <c r="BF5" i="9"/>
  <c r="R11" i="9"/>
  <c r="R15" i="9"/>
  <c r="R14" i="9"/>
  <c r="R16" i="9"/>
  <c r="Q9" i="9"/>
  <c r="Q11" i="9"/>
  <c r="R13" i="9"/>
  <c r="BU17" i="9" l="1"/>
  <c r="W14" i="9"/>
  <c r="AB14" i="9" s="1"/>
  <c r="AG14" i="9" s="1"/>
  <c r="AL14" i="9" s="1"/>
  <c r="AQ14" i="9" s="1"/>
  <c r="AV14" i="9" s="1"/>
  <c r="BA14" i="9" s="1"/>
  <c r="BF14" i="9" s="1"/>
  <c r="BK14" i="9" s="1"/>
  <c r="BM14" i="9" s="1"/>
  <c r="W11" i="9"/>
  <c r="AB11" i="9" s="1"/>
  <c r="W13" i="9"/>
  <c r="W16" i="9"/>
  <c r="W15" i="9"/>
  <c r="BP12" i="9"/>
  <c r="BO12" i="9"/>
  <c r="AL9" i="9"/>
  <c r="BK5" i="9"/>
  <c r="Q17" i="9"/>
  <c r="R17" i="9"/>
  <c r="W17" i="9" l="1"/>
  <c r="AB16" i="9"/>
  <c r="AG16" i="9" s="1"/>
  <c r="AL16" i="9" s="1"/>
  <c r="AQ16" i="9" s="1"/>
  <c r="AV16" i="9" s="1"/>
  <c r="BA16" i="9" s="1"/>
  <c r="BF16" i="9" s="1"/>
  <c r="BK16" i="9" s="1"/>
  <c r="BM16" i="9" s="1"/>
  <c r="BO16" i="9" s="1"/>
  <c r="AB13" i="9"/>
  <c r="AG13" i="9" s="1"/>
  <c r="AL13" i="9" s="1"/>
  <c r="AQ13" i="9" s="1"/>
  <c r="AV13" i="9" s="1"/>
  <c r="BA13" i="9" s="1"/>
  <c r="BF13" i="9" s="1"/>
  <c r="BK13" i="9" s="1"/>
  <c r="BM13" i="9" s="1"/>
  <c r="BO13" i="9" s="1"/>
  <c r="AB15" i="9"/>
  <c r="AG15" i="9" s="1"/>
  <c r="AL15" i="9" s="1"/>
  <c r="AQ15" i="9" s="1"/>
  <c r="AV15" i="9" s="1"/>
  <c r="BA15" i="9" s="1"/>
  <c r="BF15" i="9" s="1"/>
  <c r="BK15" i="9" s="1"/>
  <c r="BM15" i="9" s="1"/>
  <c r="BP15" i="9" s="1"/>
  <c r="BO14" i="9"/>
  <c r="BP14" i="9"/>
  <c r="AG11" i="9"/>
  <c r="AQ9" i="9"/>
  <c r="BM5" i="9"/>
  <c r="BP13" i="9" l="1"/>
  <c r="AB17" i="9"/>
  <c r="BP16" i="9"/>
  <c r="BO15" i="9"/>
  <c r="AV9" i="9"/>
  <c r="AL11" i="9"/>
  <c r="AG17" i="9"/>
  <c r="BO5" i="9"/>
  <c r="BP5" i="9"/>
  <c r="AQ11" i="9" l="1"/>
  <c r="AL17" i="9"/>
  <c r="BA9" i="9"/>
  <c r="BF9" i="9" l="1"/>
  <c r="AV11" i="9"/>
  <c r="AQ17" i="9"/>
  <c r="BA11" i="9" l="1"/>
  <c r="AV17" i="9"/>
  <c r="BK9" i="9"/>
  <c r="BM9" i="9" l="1"/>
  <c r="BF11" i="9"/>
  <c r="BA17" i="9"/>
  <c r="BK11" i="9" l="1"/>
  <c r="BV17" i="9" s="1"/>
  <c r="BF17" i="9"/>
  <c r="BO9" i="9"/>
  <c r="BP9" i="9"/>
  <c r="BM11" i="9" l="1"/>
  <c r="BK17" i="9"/>
  <c r="BP11" i="9" l="1"/>
  <c r="BO11" i="9"/>
  <c r="BM17" i="9"/>
  <c r="BN8" i="9" l="1"/>
  <c r="BN6" i="9"/>
  <c r="BP17" i="9"/>
  <c r="BN14" i="9"/>
  <c r="BN5" i="9"/>
  <c r="BN16" i="9"/>
  <c r="BN10" i="9"/>
  <c r="BO17" i="9"/>
  <c r="BN12" i="9"/>
  <c r="BN13" i="9"/>
  <c r="BN7" i="9"/>
  <c r="BN15" i="9"/>
  <c r="BN9" i="9"/>
  <c r="BN11" i="9"/>
  <c r="BN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Guilherme</author>
  </authors>
  <commentList>
    <comment ref="L1" authorId="0" shapeId="0" xr:uid="{00000000-0006-0000-0100-000001000000}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 xml:space="preserve">
</t>
        </r>
        <r>
          <rPr>
            <b/>
            <sz val="9"/>
            <color indexed="8"/>
            <rFont val="Calibri"/>
            <family val="2"/>
          </rPr>
          <t xml:space="preserve">Bens e Materiais Permanentes 
Gêneros Alimentícios 
Material Médico e  Hospitalar 
Medicamentos 
Outras Despesas 
Outras Materiais de Consumo 
Outros Serviços de Terceiros 
Recursos Humanos 
Serviços Médicos 
Utilidades Públicas 
</t>
        </r>
        <r>
          <rPr>
            <sz val="9"/>
            <color indexed="8"/>
            <rFont val="Calibri"/>
            <family val="2"/>
          </rPr>
          <t xml:space="preserve">
</t>
        </r>
      </text>
    </comment>
    <comment ref="P1" authorId="0" shapeId="0" xr:uid="{00000000-0006-0000-0100-000002000000}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>FEDERAL</t>
        </r>
      </text>
    </comment>
    <comment ref="A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Guilherme:</t>
        </r>
        <r>
          <rPr>
            <sz val="9"/>
            <color indexed="81"/>
            <rFont val="Tahoma"/>
            <family val="2"/>
          </rPr>
          <t xml:space="preserve">
NÃO PREENCHER
</t>
        </r>
      </text>
    </comment>
  </commentList>
</comments>
</file>

<file path=xl/sharedStrings.xml><?xml version="1.0" encoding="utf-8"?>
<sst xmlns="http://schemas.openxmlformats.org/spreadsheetml/2006/main" count="580" uniqueCount="195">
  <si>
    <t>Percentuais %</t>
  </si>
  <si>
    <t xml:space="preserve">RECURSO TOTAL </t>
  </si>
  <si>
    <t xml:space="preserve">Verba Recebida </t>
  </si>
  <si>
    <t xml:space="preserve">Verba Utlizada </t>
  </si>
  <si>
    <t xml:space="preserve">Saldo Real Acumulado/Mês </t>
  </si>
  <si>
    <t xml:space="preserve">Saldo Real Acumulado/Ano </t>
  </si>
  <si>
    <t xml:space="preserve">Alocações Permitidas </t>
  </si>
  <si>
    <t xml:space="preserve">Rep. % Sobra S. Total </t>
  </si>
  <si>
    <t>Rep. % Sobra S. Prev. Linha</t>
  </si>
  <si>
    <t>Rep. % Sobra S. Prev. Geral</t>
  </si>
  <si>
    <t xml:space="preserve">Saldo Caixa  R$ </t>
  </si>
  <si>
    <t>NOTA FISCAL</t>
  </si>
  <si>
    <t>EMISSÃO</t>
  </si>
  <si>
    <t>VALOR</t>
  </si>
  <si>
    <t>DESCONTO</t>
  </si>
  <si>
    <t>DESCRIÇÃO</t>
  </si>
  <si>
    <t>DATA DE PAGAMENTO</t>
  </si>
  <si>
    <t>Mês</t>
  </si>
  <si>
    <t>Descrição</t>
  </si>
  <si>
    <t>Recursos Humanos PF</t>
  </si>
  <si>
    <t>Recursos Humanos PJ</t>
  </si>
  <si>
    <t>Gêneros alimentícios</t>
  </si>
  <si>
    <t>Outros materiais de consumo</t>
  </si>
  <si>
    <t>Outros serviços de terceiros</t>
  </si>
  <si>
    <t>Locação de imóveis</t>
  </si>
  <si>
    <t>Locações diversas</t>
  </si>
  <si>
    <t>Utilidades públicas</t>
  </si>
  <si>
    <t>Combustível</t>
  </si>
  <si>
    <t>Bens materiais permanentes</t>
  </si>
  <si>
    <t>Obras</t>
  </si>
  <si>
    <t>Resumo dos Recursos</t>
  </si>
  <si>
    <t>N° TRANSFERÊNCIA</t>
  </si>
  <si>
    <t>FONTE (MUNICIPAL, ESTADUAL OU FEDERAL)</t>
  </si>
  <si>
    <t xml:space="preserve">Verba e Destinação Mensal - Previstos </t>
  </si>
  <si>
    <t>FORNECEDOR FUNCIONÁRIO</t>
  </si>
  <si>
    <t>Encargos Sociais</t>
  </si>
  <si>
    <t xml:space="preserve">Verba  Prevista (12 Meses) </t>
  </si>
  <si>
    <t>COMPETÊNCIA DO RELATÓRIO DE SUBVENÇÃO UTILIZADO</t>
  </si>
  <si>
    <t>Aplicações financeiras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</si>
  <si>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</si>
  <si>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</si>
  <si>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</si>
  <si>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</si>
  <si>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</si>
  <si>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</si>
  <si>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</si>
  <si>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</si>
  <si>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</si>
  <si>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</si>
  <si>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</si>
  <si>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</si>
  <si>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TOTAL</t>
  </si>
  <si>
    <t>DESPESAS</t>
  </si>
  <si>
    <t>Observação: Valores das Células Verde e Branca podem ser alteradas</t>
  </si>
  <si>
    <r>
      <rPr>
        <b/>
        <sz val="10"/>
        <color theme="1"/>
        <rFont val="Calibri"/>
        <family val="2"/>
        <scheme val="minor"/>
      </rPr>
      <t>ÓRGÃO PÚBLICO</t>
    </r>
    <r>
      <rPr>
        <sz val="10"/>
        <color theme="1"/>
        <rFont val="Calibri"/>
        <family val="2"/>
        <scheme val="minor"/>
      </rPr>
      <t>:</t>
    </r>
  </si>
  <si>
    <t>PREFEITURA MUNICIPAL DE RIBEIRÃO PRETO - SECRETARIA DE ASSISTÊNCIA SOCIAL</t>
  </si>
  <si>
    <r>
      <rPr>
        <b/>
        <sz val="10"/>
        <color theme="1"/>
        <rFont val="Calibri"/>
        <family val="2"/>
        <scheme val="minor"/>
      </rPr>
      <t>ORGANIZAÇÃO DA SOCIEDADE CIVIL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</si>
  <si>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CNPJ</t>
    </r>
    <r>
      <rPr>
        <sz val="10"/>
        <color theme="1"/>
        <rFont val="Calibri"/>
        <family val="2"/>
        <scheme val="minor"/>
      </rPr>
      <t xml:space="preserve">:                        </t>
    </r>
  </si>
  <si>
    <r>
      <rPr>
        <b/>
        <sz val="10"/>
        <color theme="1"/>
        <rFont val="Calibri"/>
        <family val="2"/>
        <scheme val="minor"/>
      </rPr>
      <t>ENDEREÇO</t>
    </r>
    <r>
      <rPr>
        <sz val="10"/>
        <color theme="1"/>
        <rFont val="Calibri"/>
        <family val="2"/>
        <scheme val="minor"/>
      </rPr>
      <t>:</t>
    </r>
  </si>
  <si>
    <t>CEP:</t>
  </si>
  <si>
    <r>
      <rPr>
        <b/>
        <sz val="10"/>
        <color theme="1"/>
        <rFont val="Calibri"/>
        <family val="2"/>
        <scheme val="minor"/>
      </rPr>
      <t>RESPONSÁVEL PELA OSC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</si>
  <si>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CPF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</si>
  <si>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OBJETO DA PARCERIA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</si>
  <si>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EXERCÍCIO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</si>
  <si>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ORIGEM DOS RECURSOS (1)</t>
    </r>
    <r>
      <rPr>
        <sz val="10"/>
        <color theme="1"/>
        <rFont val="Calibri"/>
        <family val="2"/>
        <scheme val="minor"/>
      </rPr>
      <t>:</t>
    </r>
  </si>
  <si>
    <t>MUNICIPAL - CMDCA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</si>
  <si>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</si>
  <si>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</si>
  <si>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</si>
  <si>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</si>
  <si>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</si>
  <si>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</si>
  <si>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</si>
  <si>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</si>
  <si>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</si>
  <si>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</si>
  <si>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</si>
  <si>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</si>
  <si>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</si>
  <si>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</si>
  <si>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</si>
  <si>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</si>
  <si>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PARCERIA</t>
  </si>
  <si>
    <t>(G) TOTAL DE RECURSOS DISPONÍVEIS NO EXERCÍCIO (E+F)</t>
  </si>
  <si>
    <t>(1) Verba: Federal, Estadual ou Municipal, devendo ser elaborado um anexo para cada fonte de recurso</t>
  </si>
  <si>
    <t>(2) Incluir valores previstos no exercício anterior e repassados neste exercício</t>
  </si>
  <si>
    <t>(3) Receitas com estacionamento, aluguéis, entre outras</t>
  </si>
  <si>
    <t>DEMONSTRATIVO DAS DESPESAS INCORRIDAS NO EXERCÍCIO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</si>
  <si>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PRÓPRIOS DA ENTIDADE</t>
    </r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</si>
  <si>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</si>
  <si>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</si>
  <si>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</si>
  <si>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</si>
  <si>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</si>
  <si>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</si>
  <si>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</si>
  <si>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</si>
  <si>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</si>
  <si>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</si>
  <si>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Serv médicos (*)</t>
  </si>
  <si>
    <t>Utilidades públicas (7)</t>
  </si>
  <si>
    <t>Bens materiais e permanentes</t>
  </si>
  <si>
    <t>Ouras despesas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</si>
  <si>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MUNICIPAL</t>
    </r>
  </si>
  <si>
    <t>(4) Verba: Federal, Estadual, Municipal e Recursos Próprios, devendo ser elaborado um anexo para cada fonte de recurso</t>
  </si>
  <si>
    <t>(5) Salários, encargos e benefícios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</si>
  <si>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</si>
  <si>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</t>
  </si>
  <si>
    <t>(9) Quando a diferença entre a Coluna DESPESAS CONTABILIZADAS NESTE EXERCÍCIO e a Coluna DESPESAS CONTABILIZADAS NESTE EXERCÍCIO E PAGAS NESTE EXERCÍCIO for decorrente de descontos obtidos ou pagamento e multa por atraso, o resultado não deve aparecer na coluna DESPESAS CONTABILIZADAS NESTE EXERCÍCIO A PAGAR EM EXERCÍCIOS SEGUINTES, uma vez que tais descontos ou multas são contabilizados em contas de receitas ou despesas. Assim sendo deverá ser indicado como nota de rodapé os valores e as respectivas contas de receitas e despesas.</t>
  </si>
  <si>
    <t>(*) Apenas para entidades da área de Saúde.</t>
  </si>
  <si>
    <t>DEMONSTRATIVO DO SALDO FINANCEIRO DO EXERCÍCIO</t>
  </si>
  <si>
    <t>(G) TOTAL DE RECURSOS DISPONÍVEIS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</si>
  <si>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</si>
  <si>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</si>
  <si>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</si>
  <si>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</si>
  <si>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Deraclo(amos),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</si>
  <si>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Ribeirão Preto,</t>
  </si>
  <si>
    <t>de</t>
  </si>
  <si>
    <t>Reponsáveis pela Organização da Sociedade Civil:_________________________________________________</t>
  </si>
  <si>
    <t>Desp. financeiras e bancárias</t>
  </si>
  <si>
    <t>O segnatário, na qualidade de representante do(a)</t>
  </si>
  <si>
    <t>bem como as</t>
  </si>
  <si>
    <t>despesas a pagar no exercício seguinte.</t>
  </si>
  <si>
    <t xml:space="preserve">vem indicar, na forma abaixo detalhada, as despesas incorridas e pagas no exercício de </t>
  </si>
  <si>
    <t>(6) Autônomo(a) e pessoa jurídica</t>
  </si>
  <si>
    <t>VALOR LIQUIDO R$ PÚBLICOS</t>
  </si>
  <si>
    <t>VALOR LIQUIDO R$ PRÓPRIOS</t>
  </si>
  <si>
    <t xml:space="preserve">Verba Utlizada Própria </t>
  </si>
  <si>
    <t>Verba Utlizada Pública</t>
  </si>
  <si>
    <t>Saldo Exercício Anterior</t>
  </si>
  <si>
    <t>Total  Recebido 2020</t>
  </si>
  <si>
    <t>Total Utilizado 2020</t>
  </si>
  <si>
    <t>Total Utilizado Próprios 2020</t>
  </si>
  <si>
    <t>DCEAPNE</t>
  </si>
  <si>
    <t>DCNEPNE</t>
  </si>
  <si>
    <t>DCNEPES</t>
  </si>
  <si>
    <t>ANO</t>
  </si>
  <si>
    <t>Termo de Colaboração nº</t>
  </si>
  <si>
    <t>CONTROLE - FLUXO RECEBIMENTOS E PAGAMENTOS RECURSOS - 2020/2021</t>
  </si>
  <si>
    <t>Total  Recebido 2021</t>
  </si>
  <si>
    <t>Total Utilizado 2021</t>
  </si>
  <si>
    <t>Total Utilizado Próprios 2021</t>
  </si>
  <si>
    <t>Saldo Parceria</t>
  </si>
  <si>
    <t xml:space="preserve">Total Recebido Parceria R$ </t>
  </si>
  <si>
    <t xml:space="preserve">Total Pago Parceria R$ </t>
  </si>
  <si>
    <t>O signatário, na qualidade de representante do(a)</t>
  </si>
  <si>
    <t>julho</t>
  </si>
  <si>
    <t>ASSOCIAÇÃO ASSISTENCIAL DONA NAIR MANOELINA DE OLIVEIRA</t>
  </si>
  <si>
    <t>Alexandre Luiz Rocha Campos</t>
  </si>
  <si>
    <t>275.274.918-09</t>
  </si>
  <si>
    <t>Unidade de Acolhimento Infanto Juvenil</t>
  </si>
  <si>
    <t>Rua: São José, 2291 - Centro</t>
  </si>
  <si>
    <t>97551665/0002-06</t>
  </si>
  <si>
    <t>31/2020</t>
  </si>
  <si>
    <t>550.028.000.105.106</t>
  </si>
  <si>
    <t>Naira - Ed Fisica</t>
  </si>
  <si>
    <t>Isadora - Psicóloga</t>
  </si>
  <si>
    <t>Samantha -Terapeuta Ocuapcional</t>
  </si>
  <si>
    <t>Parte Paloma - Aux. Adm</t>
  </si>
  <si>
    <t>Parte Talita - Assist. Social</t>
  </si>
  <si>
    <t>x</t>
  </si>
  <si>
    <t>MUNICIPAL</t>
  </si>
  <si>
    <t>Parte Arisla -Psicóloga</t>
  </si>
  <si>
    <t>NF Nº04 Ref 08/2020</t>
  </si>
  <si>
    <t>NF Nº03 Ref 07/2020</t>
  </si>
  <si>
    <t>NF Nº02 Ref 08/2020</t>
  </si>
  <si>
    <t>NF Nº01 Ref 07/2020</t>
  </si>
  <si>
    <t>Holerire Ref 07/2020</t>
  </si>
  <si>
    <t>Holerire Ref 08/2020</t>
  </si>
  <si>
    <t>14025-180</t>
  </si>
  <si>
    <t>Thais - Psicologa</t>
  </si>
  <si>
    <t>Talita - Assist. Social</t>
  </si>
  <si>
    <t>Holerire Ref 09/2020</t>
  </si>
  <si>
    <t>Holerire Ref 10/2020</t>
  </si>
  <si>
    <t>NF Nº Ref 10/2020</t>
  </si>
  <si>
    <t>Holerite Ref 11/2020</t>
  </si>
  <si>
    <t>NF 03 Ref 11/2020</t>
  </si>
  <si>
    <t>NF 10 Ref 11/2020</t>
  </si>
  <si>
    <t>NF 06 Ref 11/2020</t>
  </si>
  <si>
    <t>NF Nº2 Ref 09/2020</t>
  </si>
  <si>
    <t>NF Nº5 Ref 09/2020</t>
  </si>
  <si>
    <t>NF Nº1 Ref 09/2020</t>
  </si>
  <si>
    <t>NF Nº1 Ref 10/2020</t>
  </si>
  <si>
    <t>NF Nº4 Ref 10/2020</t>
  </si>
  <si>
    <t>Janeiro</t>
  </si>
  <si>
    <t>Holerite Ref 07/2020</t>
  </si>
  <si>
    <t>ANEXO RP-10 - REPASSES AO TERCEIRO SETOR - DEMONSTRATIVO INTEGRAL DAS RECEITAS E DESPESAS  TERMO DE COLABORAÇÃO</t>
  </si>
  <si>
    <t>01/07/2020 à 30/06/2021</t>
  </si>
  <si>
    <t>NF Nº 7 Ref 10/2020</t>
  </si>
  <si>
    <t>NF 03 Ref 12/2020</t>
  </si>
  <si>
    <t>NF 06 Ref 12/2020</t>
  </si>
  <si>
    <t xml:space="preserve">NF 06 Ref 12/2020 </t>
  </si>
  <si>
    <t>Holerite Ref 12/2020</t>
  </si>
  <si>
    <t>NF 08 Ref 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</si>
</sst>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* #,##0.00\ ;\-* #,##0.00\ ;* \-#\ ;@\ "/>
    <numFmt numFmtId="166" formatCode="[$-416]mmmm\-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indexed="8"/>
      <name val="Calibri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19" fillId="4" borderId="10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44" fontId="19" fillId="0" borderId="37" xfId="1" applyFont="1" applyBorder="1" applyAlignment="1" applyProtection="1">
      <alignment horizontal="center" vertical="center" wrapText="1"/>
      <protection locked="0"/>
    </xf>
    <xf numFmtId="44" fontId="19" fillId="4" borderId="29" xfId="1" applyFont="1" applyFill="1" applyBorder="1" applyProtection="1"/>
    <xf numFmtId="44" fontId="19" fillId="4" borderId="37" xfId="1" applyFont="1" applyFill="1" applyBorder="1" applyAlignment="1" applyProtection="1">
      <alignment horizontal="center" vertical="center" wrapText="1"/>
    </xf>
    <xf numFmtId="44" fontId="19" fillId="4" borderId="38" xfId="1" applyFont="1" applyFill="1" applyBorder="1" applyAlignment="1" applyProtection="1">
      <alignment horizontal="center" vertical="center" wrapText="1"/>
    </xf>
    <xf numFmtId="44" fontId="19" fillId="4" borderId="29" xfId="1" applyFont="1" applyFill="1" applyBorder="1" applyAlignment="1" applyProtection="1">
      <alignment horizontal="center" vertical="center" wrapText="1"/>
    </xf>
    <xf numFmtId="0" fontId="19" fillId="4" borderId="36" xfId="0" applyFont="1" applyFill="1" applyBorder="1" applyAlignment="1" applyProtection="1">
      <alignment vertical="center" wrapText="1"/>
    </xf>
    <xf numFmtId="17" fontId="20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9" xfId="0" applyFont="1" applyFill="1" applyBorder="1" applyAlignment="1">
      <alignment horizontal="left"/>
    </xf>
    <xf numFmtId="0" fontId="25" fillId="0" borderId="0" xfId="0" applyFont="1"/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22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14" borderId="1" xfId="0" applyFill="1" applyBorder="1" applyAlignment="1" applyProtection="1">
      <alignment horizontal="center"/>
      <protection locked="0"/>
    </xf>
    <xf numFmtId="14" fontId="0" fillId="14" borderId="1" xfId="0" applyNumberFormat="1" applyFill="1" applyBorder="1" applyAlignment="1" applyProtection="1">
      <alignment horizontal="center"/>
      <protection locked="0"/>
    </xf>
    <xf numFmtId="0" fontId="0" fillId="14" borderId="1" xfId="0" applyFill="1" applyBorder="1" applyAlignment="1" applyProtection="1">
      <protection locked="0"/>
    </xf>
    <xf numFmtId="165" fontId="13" fillId="14" borderId="1" xfId="4" applyNumberFormat="1" applyFont="1" applyFill="1" applyBorder="1" applyAlignment="1" applyProtection="1">
      <alignment horizontal="center"/>
      <protection locked="0"/>
    </xf>
    <xf numFmtId="165" fontId="13" fillId="14" borderId="7" xfId="4" applyNumberFormat="1" applyFont="1" applyFill="1" applyBorder="1" applyAlignment="1" applyProtection="1">
      <alignment horizontal="center"/>
      <protection locked="0"/>
    </xf>
    <xf numFmtId="49" fontId="0" fillId="14" borderId="1" xfId="0" applyNumberFormat="1" applyFill="1" applyBorder="1" applyAlignment="1" applyProtection="1">
      <alignment horizontal="center"/>
      <protection locked="0"/>
    </xf>
    <xf numFmtId="3" fontId="0" fillId="14" borderId="1" xfId="0" applyNumberFormat="1" applyFill="1" applyBorder="1" applyAlignment="1" applyProtection="1">
      <alignment horizontal="center"/>
      <protection locked="0"/>
    </xf>
    <xf numFmtId="166" fontId="0" fillId="14" borderId="1" xfId="0" applyNumberFormat="1" applyFill="1" applyBorder="1" applyAlignment="1" applyProtection="1">
      <alignment horizontal="center"/>
      <protection locked="0"/>
    </xf>
    <xf numFmtId="165" fontId="13" fillId="14" borderId="32" xfId="4" applyNumberFormat="1" applyFont="1" applyFill="1" applyBorder="1" applyAlignment="1" applyProtection="1">
      <alignment horizontal="center"/>
      <protection locked="0"/>
    </xf>
    <xf numFmtId="0" fontId="0" fillId="13" borderId="1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16" fillId="9" borderId="1" xfId="0" applyFont="1" applyFill="1" applyBorder="1" applyAlignment="1" applyProtection="1">
      <alignment horizontal="center" vertical="center"/>
    </xf>
    <xf numFmtId="0" fontId="33" fillId="9" borderId="1" xfId="0" applyFont="1" applyFill="1" applyBorder="1" applyAlignment="1" applyProtection="1">
      <alignment horizontal="center" vertical="center"/>
    </xf>
    <xf numFmtId="0" fontId="34" fillId="9" borderId="1" xfId="0" applyFont="1" applyFill="1" applyBorder="1" applyAlignment="1" applyProtection="1">
      <alignment horizontal="center" vertical="center"/>
    </xf>
    <xf numFmtId="0" fontId="34" fillId="9" borderId="30" xfId="0" applyFont="1" applyFill="1" applyBorder="1" applyAlignment="1" applyProtection="1">
      <alignment horizontal="center" vertical="center" wrapText="1"/>
    </xf>
    <xf numFmtId="165" fontId="16" fillId="9" borderId="10" xfId="4" applyNumberFormat="1" applyFont="1" applyFill="1" applyBorder="1" applyAlignment="1" applyProtection="1">
      <alignment horizontal="center" vertical="center"/>
    </xf>
    <xf numFmtId="165" fontId="16" fillId="9" borderId="9" xfId="4" applyNumberFormat="1" applyFont="1" applyFill="1" applyBorder="1" applyAlignment="1" applyProtection="1">
      <alignment horizontal="center" vertical="center"/>
    </xf>
    <xf numFmtId="165" fontId="35" fillId="9" borderId="30" xfId="4" applyNumberFormat="1" applyFont="1" applyFill="1" applyBorder="1" applyAlignment="1" applyProtection="1">
      <alignment horizontal="center" vertical="center" wrapText="1"/>
    </xf>
    <xf numFmtId="0" fontId="34" fillId="9" borderId="29" xfId="0" applyFont="1" applyFill="1" applyBorder="1" applyAlignment="1" applyProtection="1">
      <alignment horizontal="center" vertical="center" wrapText="1"/>
    </xf>
    <xf numFmtId="0" fontId="33" fillId="9" borderId="30" xfId="0" applyFont="1" applyFill="1" applyBorder="1" applyAlignment="1" applyProtection="1">
      <alignment horizontal="center" vertical="center" wrapText="1"/>
    </xf>
    <xf numFmtId="14" fontId="34" fillId="9" borderId="9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2" fillId="9" borderId="29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0" fontId="5" fillId="7" borderId="30" xfId="0" applyFont="1" applyFill="1" applyBorder="1" applyAlignment="1" applyProtection="1">
      <alignment horizontal="left"/>
    </xf>
    <xf numFmtId="0" fontId="5" fillId="7" borderId="31" xfId="0" applyFont="1" applyFill="1" applyBorder="1" applyAlignment="1" applyProtection="1">
      <alignment horizontal="left"/>
    </xf>
    <xf numFmtId="0" fontId="4" fillId="5" borderId="17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wrapText="1"/>
    </xf>
    <xf numFmtId="0" fontId="8" fillId="5" borderId="0" xfId="0" applyFont="1" applyFill="1" applyAlignment="1" applyProtection="1">
      <alignment horizontal="left"/>
    </xf>
    <xf numFmtId="0" fontId="6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5" borderId="0" xfId="0" applyFill="1" applyAlignment="1" applyProtection="1">
      <alignment horizontal="center"/>
    </xf>
    <xf numFmtId="44" fontId="3" fillId="5" borderId="6" xfId="1" applyFont="1" applyFill="1" applyBorder="1" applyAlignment="1" applyProtection="1">
      <alignment horizontal="center"/>
    </xf>
    <xf numFmtId="14" fontId="3" fillId="5" borderId="4" xfId="0" applyNumberFormat="1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/>
    </xf>
    <xf numFmtId="10" fontId="5" fillId="7" borderId="1" xfId="0" applyNumberFormat="1" applyFont="1" applyFill="1" applyBorder="1" applyAlignment="1" applyProtection="1">
      <alignment horizontal="center"/>
    </xf>
    <xf numFmtId="44" fontId="5" fillId="10" borderId="1" xfId="1" applyFont="1" applyFill="1" applyBorder="1" applyAlignment="1" applyProtection="1">
      <alignment horizontal="center"/>
    </xf>
    <xf numFmtId="44" fontId="5" fillId="7" borderId="1" xfId="1" applyFont="1" applyFill="1" applyBorder="1" applyAlignment="1" applyProtection="1">
      <alignment horizontal="center"/>
    </xf>
    <xf numFmtId="44" fontId="5" fillId="0" borderId="2" xfId="1" applyFont="1" applyBorder="1" applyAlignment="1" applyProtection="1">
      <alignment horizontal="center"/>
    </xf>
    <xf numFmtId="44" fontId="5" fillId="0" borderId="1" xfId="1" applyFont="1" applyBorder="1" applyAlignment="1" applyProtection="1">
      <alignment horizontal="center"/>
    </xf>
    <xf numFmtId="44" fontId="5" fillId="7" borderId="39" xfId="1" applyFont="1" applyFill="1" applyBorder="1" applyAlignment="1" applyProtection="1">
      <alignment horizontal="center"/>
    </xf>
    <xf numFmtId="44" fontId="5" fillId="0" borderId="7" xfId="1" applyFont="1" applyBorder="1" applyAlignment="1" applyProtection="1">
      <alignment horizontal="center"/>
    </xf>
    <xf numFmtId="44" fontId="5" fillId="7" borderId="7" xfId="1" applyFont="1" applyFill="1" applyBorder="1" applyAlignment="1" applyProtection="1">
      <alignment horizontal="center"/>
    </xf>
    <xf numFmtId="44" fontId="5" fillId="6" borderId="39" xfId="1" applyFont="1" applyFill="1" applyBorder="1" applyAlignment="1" applyProtection="1">
      <alignment horizontal="center"/>
    </xf>
    <xf numFmtId="44" fontId="5" fillId="3" borderId="14" xfId="1" applyFont="1" applyFill="1" applyBorder="1" applyAlignment="1" applyProtection="1">
      <alignment horizontal="center"/>
    </xf>
    <xf numFmtId="10" fontId="5" fillId="3" borderId="2" xfId="2" applyNumberFormat="1" applyFont="1" applyFill="1" applyBorder="1" applyAlignment="1" applyProtection="1">
      <alignment horizontal="center"/>
    </xf>
    <xf numFmtId="10" fontId="5" fillId="3" borderId="15" xfId="2" applyNumberFormat="1" applyFont="1" applyFill="1" applyBorder="1" applyAlignment="1" applyProtection="1">
      <alignment horizontal="center"/>
    </xf>
    <xf numFmtId="44" fontId="5" fillId="3" borderId="13" xfId="1" applyFont="1" applyFill="1" applyBorder="1" applyAlignment="1" applyProtection="1">
      <alignment horizontal="center"/>
    </xf>
    <xf numFmtId="10" fontId="5" fillId="3" borderId="3" xfId="2" applyNumberFormat="1" applyFont="1" applyFill="1" applyBorder="1" applyAlignment="1" applyProtection="1">
      <alignment horizontal="center"/>
    </xf>
    <xf numFmtId="10" fontId="5" fillId="3" borderId="16" xfId="2" applyNumberFormat="1" applyFont="1" applyFill="1" applyBorder="1" applyAlignment="1" applyProtection="1">
      <alignment horizontal="center"/>
    </xf>
    <xf numFmtId="10" fontId="5" fillId="7" borderId="1" xfId="1" applyNumberFormat="1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left"/>
    </xf>
    <xf numFmtId="10" fontId="3" fillId="2" borderId="34" xfId="1" applyNumberFormat="1" applyFont="1" applyFill="1" applyBorder="1" applyAlignment="1" applyProtection="1">
      <alignment horizontal="center"/>
    </xf>
    <xf numFmtId="44" fontId="3" fillId="2" borderId="34" xfId="1" applyFont="1" applyFill="1" applyBorder="1" applyAlignment="1" applyProtection="1">
      <alignment horizontal="center"/>
    </xf>
    <xf numFmtId="44" fontId="3" fillId="2" borderId="20" xfId="1" applyFont="1" applyFill="1" applyBorder="1" applyAlignment="1" applyProtection="1">
      <alignment horizontal="center"/>
    </xf>
    <xf numFmtId="44" fontId="3" fillId="2" borderId="22" xfId="1" applyFont="1" applyFill="1" applyBorder="1" applyAlignment="1" applyProtection="1">
      <alignment horizontal="center"/>
    </xf>
    <xf numFmtId="44" fontId="3" fillId="2" borderId="19" xfId="1" applyFont="1" applyFill="1" applyBorder="1" applyAlignment="1" applyProtection="1">
      <alignment horizontal="center"/>
    </xf>
    <xf numFmtId="44" fontId="3" fillId="2" borderId="23" xfId="1" applyFont="1" applyFill="1" applyBorder="1" applyAlignment="1" applyProtection="1">
      <alignment horizontal="center"/>
    </xf>
    <xf numFmtId="44" fontId="3" fillId="2" borderId="18" xfId="1" applyFont="1" applyFill="1" applyBorder="1" applyAlignment="1" applyProtection="1">
      <alignment horizontal="center"/>
    </xf>
    <xf numFmtId="44" fontId="3" fillId="2" borderId="21" xfId="1" applyFont="1" applyFill="1" applyBorder="1" applyAlignment="1" applyProtection="1">
      <alignment horizontal="center"/>
    </xf>
    <xf numFmtId="44" fontId="3" fillId="3" borderId="23" xfId="1" applyFont="1" applyFill="1" applyBorder="1" applyAlignment="1" applyProtection="1">
      <alignment horizontal="center"/>
    </xf>
    <xf numFmtId="10" fontId="3" fillId="3" borderId="22" xfId="1" applyNumberFormat="1" applyFont="1" applyFill="1" applyBorder="1" applyAlignment="1" applyProtection="1">
      <alignment horizontal="center"/>
    </xf>
    <xf numFmtId="10" fontId="3" fillId="3" borderId="18" xfId="1" applyNumberFormat="1" applyFont="1" applyFill="1" applyBorder="1" applyAlignment="1" applyProtection="1">
      <alignment horizontal="center"/>
    </xf>
    <xf numFmtId="44" fontId="3" fillId="3" borderId="28" xfId="1" applyFont="1" applyFill="1" applyBorder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44" fontId="9" fillId="5" borderId="0" xfId="0" applyNumberFormat="1" applyFont="1" applyFill="1" applyAlignment="1" applyProtection="1">
      <alignment horizontal="center"/>
    </xf>
    <xf numFmtId="44" fontId="5" fillId="5" borderId="0" xfId="1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5" fillId="5" borderId="0" xfId="0" applyFont="1" applyFill="1" applyProtection="1"/>
    <xf numFmtId="44" fontId="5" fillId="3" borderId="1" xfId="1" applyFont="1" applyFill="1" applyBorder="1" applyAlignment="1" applyProtection="1">
      <alignment horizontal="center"/>
    </xf>
    <xf numFmtId="44" fontId="5" fillId="3" borderId="1" xfId="2" applyNumberFormat="1" applyFont="1" applyFill="1" applyBorder="1" applyAlignment="1" applyProtection="1">
      <alignment horizontal="center"/>
    </xf>
    <xf numFmtId="164" fontId="0" fillId="5" borderId="0" xfId="0" applyNumberFormat="1" applyFill="1" applyProtection="1"/>
    <xf numFmtId="0" fontId="3" fillId="5" borderId="0" xfId="0" applyFont="1" applyFill="1" applyProtection="1"/>
    <xf numFmtId="44" fontId="5" fillId="5" borderId="0" xfId="1" applyFont="1" applyFill="1" applyProtection="1"/>
    <xf numFmtId="44" fontId="0" fillId="5" borderId="0" xfId="1" applyFont="1" applyFill="1" applyProtection="1"/>
    <xf numFmtId="0" fontId="5" fillId="5" borderId="0" xfId="0" applyFont="1" applyFill="1" applyAlignment="1" applyProtection="1">
      <alignment horizontal="center"/>
    </xf>
    <xf numFmtId="0" fontId="0" fillId="0" borderId="0" xfId="0" applyProtection="1"/>
    <xf numFmtId="44" fontId="3" fillId="5" borderId="0" xfId="1" applyFont="1" applyFill="1" applyBorder="1" applyAlignment="1" applyProtection="1">
      <alignment wrapText="1"/>
      <protection locked="0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/>
    <xf numFmtId="0" fontId="0" fillId="0" borderId="0" xfId="0" applyProtection="1"/>
    <xf numFmtId="0" fontId="3" fillId="3" borderId="27" xfId="0" applyFont="1" applyFill="1" applyBorder="1" applyAlignment="1" applyProtection="1">
      <alignment horizontal="center" wrapText="1"/>
    </xf>
    <xf numFmtId="0" fontId="3" fillId="3" borderId="24" xfId="0" applyFont="1" applyFill="1" applyBorder="1" applyAlignment="1" applyProtection="1">
      <alignment horizontal="center" wrapText="1"/>
    </xf>
    <xf numFmtId="0" fontId="0" fillId="0" borderId="0" xfId="0" applyProtection="1"/>
    <xf numFmtId="0" fontId="27" fillId="0" borderId="1" xfId="0" applyFont="1" applyBorder="1" applyAlignment="1" applyProtection="1">
      <alignment horizontal="center" vertical="center" wrapText="1"/>
    </xf>
    <xf numFmtId="43" fontId="0" fillId="0" borderId="1" xfId="4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wrapText="1"/>
    </xf>
    <xf numFmtId="0" fontId="38" fillId="9" borderId="29" xfId="0" applyFont="1" applyFill="1" applyBorder="1" applyAlignment="1" applyProtection="1">
      <alignment horizontal="center" vertical="center"/>
    </xf>
    <xf numFmtId="0" fontId="33" fillId="9" borderId="8" xfId="0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 applyProtection="1">
      <alignment horizontal="center" vertical="center" textRotation="180"/>
    </xf>
    <xf numFmtId="0" fontId="27" fillId="0" borderId="1" xfId="0" applyFont="1" applyBorder="1" applyAlignment="1" applyProtection="1">
      <alignment vertical="center" wrapText="1"/>
    </xf>
    <xf numFmtId="0" fontId="27" fillId="0" borderId="7" xfId="0" applyFont="1" applyBorder="1" applyAlignment="1" applyProtection="1">
      <alignment vertical="center" wrapText="1"/>
    </xf>
    <xf numFmtId="0" fontId="0" fillId="5" borderId="0" xfId="0" applyFill="1" applyAlignment="1" applyProtection="1">
      <alignment vertical="center"/>
    </xf>
    <xf numFmtId="0" fontId="28" fillId="0" borderId="1" xfId="0" applyFont="1" applyBorder="1" applyAlignment="1" applyProtection="1"/>
    <xf numFmtId="43" fontId="28" fillId="0" borderId="1" xfId="4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/>
    <xf numFmtId="43" fontId="0" fillId="5" borderId="1" xfId="4" applyFont="1" applyFill="1" applyBorder="1" applyProtection="1"/>
    <xf numFmtId="43" fontId="0" fillId="0" borderId="7" xfId="4" applyFon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/>
      <protection locked="0"/>
    </xf>
    <xf numFmtId="3" fontId="0" fillId="14" borderId="33" xfId="0" applyNumberFormat="1" applyFill="1" applyBorder="1" applyAlignment="1" applyProtection="1">
      <alignment horizontal="center"/>
      <protection locked="0"/>
    </xf>
    <xf numFmtId="14" fontId="0" fillId="13" borderId="1" xfId="0" applyNumberFormat="1" applyFill="1" applyBorder="1" applyAlignment="1" applyProtection="1">
      <alignment horizontal="center"/>
      <protection locked="0"/>
    </xf>
    <xf numFmtId="0" fontId="0" fillId="13" borderId="1" xfId="0" applyFill="1" applyBorder="1" applyAlignment="1" applyProtection="1">
      <alignment horizontal="center"/>
      <protection locked="0"/>
    </xf>
    <xf numFmtId="0" fontId="0" fillId="14" borderId="1" xfId="0" applyFill="1" applyBorder="1" applyAlignment="1" applyProtection="1">
      <alignment horizontal="center"/>
      <protection locked="0"/>
    </xf>
    <xf numFmtId="14" fontId="0" fillId="14" borderId="1" xfId="0" applyNumberFormat="1" applyFill="1" applyBorder="1" applyAlignment="1" applyProtection="1">
      <alignment horizontal="center"/>
      <protection locked="0"/>
    </xf>
    <xf numFmtId="0" fontId="0" fillId="14" borderId="1" xfId="0" applyFill="1" applyBorder="1" applyAlignment="1" applyProtection="1">
      <protection locked="0"/>
    </xf>
    <xf numFmtId="165" fontId="13" fillId="14" borderId="1" xfId="7" applyNumberFormat="1" applyFont="1" applyFill="1" applyBorder="1" applyAlignment="1" applyProtection="1">
      <alignment horizontal="center"/>
      <protection locked="0"/>
    </xf>
    <xf numFmtId="165" fontId="13" fillId="14" borderId="7" xfId="7" applyNumberFormat="1" applyFont="1" applyFill="1" applyBorder="1" applyAlignment="1" applyProtection="1">
      <alignment horizontal="center"/>
      <protection locked="0"/>
    </xf>
    <xf numFmtId="49" fontId="0" fillId="14" borderId="1" xfId="0" applyNumberFormat="1" applyFill="1" applyBorder="1" applyAlignment="1" applyProtection="1">
      <alignment horizontal="center"/>
      <protection locked="0"/>
    </xf>
    <xf numFmtId="3" fontId="0" fillId="14" borderId="1" xfId="0" applyNumberFormat="1" applyFill="1" applyBorder="1" applyAlignment="1" applyProtection="1">
      <alignment horizontal="center"/>
      <protection locked="0"/>
    </xf>
    <xf numFmtId="166" fontId="0" fillId="14" borderId="1" xfId="0" applyNumberFormat="1" applyFill="1" applyBorder="1" applyAlignment="1" applyProtection="1">
      <alignment horizontal="center"/>
      <protection locked="0"/>
    </xf>
    <xf numFmtId="0" fontId="0" fillId="13" borderId="1" xfId="0" applyFill="1" applyBorder="1" applyProtection="1">
      <protection locked="0"/>
    </xf>
    <xf numFmtId="0" fontId="0" fillId="13" borderId="1" xfId="0" applyFill="1" applyBorder="1" applyAlignment="1" applyProtection="1">
      <alignment horizontal="center"/>
      <protection locked="0"/>
    </xf>
    <xf numFmtId="3" fontId="0" fillId="13" borderId="1" xfId="0" applyNumberFormat="1" applyFill="1" applyBorder="1" applyAlignment="1" applyProtection="1">
      <alignment horizontal="center"/>
      <protection locked="0"/>
    </xf>
    <xf numFmtId="3" fontId="0" fillId="14" borderId="33" xfId="0" applyNumberFormat="1" applyFill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38" xfId="0" applyFont="1" applyBorder="1" applyAlignment="1" applyProtection="1">
      <alignment horizontal="center" vertical="center"/>
    </xf>
    <xf numFmtId="0" fontId="11" fillId="5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/>
    </xf>
    <xf numFmtId="44" fontId="3" fillId="5" borderId="29" xfId="1" applyFont="1" applyFill="1" applyBorder="1" applyAlignment="1" applyProtection="1">
      <alignment wrapText="1"/>
      <protection locked="0"/>
    </xf>
    <xf numFmtId="0" fontId="5" fillId="5" borderId="0" xfId="0" applyFont="1" applyFill="1" applyAlignment="1" applyProtection="1">
      <alignment horizontal="center"/>
    </xf>
    <xf numFmtId="17" fontId="10" fillId="4" borderId="8" xfId="0" applyNumberFormat="1" applyFont="1" applyFill="1" applyBorder="1" applyAlignment="1" applyProtection="1">
      <alignment horizontal="center" vertical="center" wrapText="1"/>
    </xf>
    <xf numFmtId="17" fontId="10" fillId="4" borderId="9" xfId="0" applyNumberFormat="1" applyFont="1" applyFill="1" applyBorder="1" applyAlignment="1" applyProtection="1">
      <alignment horizontal="center" vertical="center" wrapText="1"/>
    </xf>
    <xf numFmtId="17" fontId="10" fillId="4" borderId="10" xfId="0" applyNumberFormat="1" applyFont="1" applyFill="1" applyBorder="1" applyAlignment="1" applyProtection="1">
      <alignment horizontal="center" vertical="center" wrapText="1"/>
    </xf>
    <xf numFmtId="8" fontId="3" fillId="5" borderId="29" xfId="1" applyNumberFormat="1" applyFont="1" applyFill="1" applyBorder="1" applyAlignment="1" applyProtection="1">
      <alignment wrapText="1"/>
      <protection locked="0"/>
    </xf>
    <xf numFmtId="0" fontId="11" fillId="7" borderId="8" xfId="0" applyFont="1" applyFill="1" applyBorder="1" applyAlignment="1" applyProtection="1">
      <alignment horizontal="left" vertical="center" wrapText="1"/>
    </xf>
    <xf numFmtId="0" fontId="11" fillId="7" borderId="9" xfId="0" applyFont="1" applyFill="1" applyBorder="1" applyAlignment="1" applyProtection="1">
      <alignment horizontal="left" vertical="center" wrapText="1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7" fillId="5" borderId="44" xfId="0" applyFont="1" applyFill="1" applyBorder="1" applyAlignment="1" applyProtection="1">
      <alignment horizontal="center" vertical="center"/>
    </xf>
    <xf numFmtId="0" fontId="7" fillId="5" borderId="45" xfId="0" applyFont="1" applyFill="1" applyBorder="1" applyAlignment="1" applyProtection="1">
      <alignment horizontal="center" vertical="center"/>
    </xf>
    <xf numFmtId="0" fontId="7" fillId="5" borderId="38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43" fontId="0" fillId="0" borderId="7" xfId="4" applyFont="1" applyBorder="1" applyAlignment="1" applyProtection="1">
      <alignment horizontal="center" vertical="center"/>
    </xf>
    <xf numFmtId="43" fontId="0" fillId="0" borderId="35" xfId="4" applyFont="1" applyBorder="1" applyAlignment="1" applyProtection="1">
      <alignment horizontal="center" vertical="center"/>
    </xf>
    <xf numFmtId="43" fontId="0" fillId="0" borderId="33" xfId="4" applyFont="1" applyBorder="1" applyAlignment="1" applyProtection="1">
      <alignment horizontal="center" vertical="center"/>
    </xf>
    <xf numFmtId="43" fontId="0" fillId="0" borderId="1" xfId="4" applyFont="1" applyFill="1" applyBorder="1" applyAlignment="1" applyProtection="1">
      <alignment horizontal="center" vertical="center"/>
    </xf>
    <xf numFmtId="43" fontId="0" fillId="0" borderId="7" xfId="4" applyFont="1" applyFill="1" applyBorder="1" applyAlignment="1" applyProtection="1">
      <alignment horizontal="center" vertical="center"/>
    </xf>
    <xf numFmtId="43" fontId="0" fillId="0" borderId="35" xfId="4" applyFont="1" applyFill="1" applyBorder="1" applyAlignment="1" applyProtection="1">
      <alignment horizontal="center" vertical="center"/>
    </xf>
    <xf numFmtId="43" fontId="0" fillId="0" borderId="33" xfId="4" applyFont="1" applyFill="1" applyBorder="1" applyAlignment="1" applyProtection="1">
      <alignment horizontal="center" vertical="center"/>
    </xf>
    <xf numFmtId="43" fontId="0" fillId="0" borderId="1" xfId="4" applyFont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 wrapText="1"/>
    </xf>
    <xf numFmtId="0" fontId="19" fillId="4" borderId="36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36" xfId="0" applyFont="1" applyFill="1" applyBorder="1" applyAlignment="1" applyProtection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23" fillId="13" borderId="0" xfId="0" applyFont="1" applyFill="1" applyProtection="1">
      <protection locked="0"/>
    </xf>
    <xf numFmtId="0" fontId="22" fillId="0" borderId="0" xfId="0" applyFont="1" applyProtection="1"/>
    <xf numFmtId="0" fontId="23" fillId="13" borderId="0" xfId="0" applyFont="1" applyFill="1" applyAlignment="1" applyProtection="1">
      <alignment horizontal="center"/>
      <protection locked="0"/>
    </xf>
    <xf numFmtId="0" fontId="23" fillId="1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</xf>
    <xf numFmtId="0" fontId="23" fillId="13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14" fontId="24" fillId="13" borderId="1" xfId="0" applyNumberFormat="1" applyFont="1" applyFill="1" applyBorder="1" applyAlignment="1" applyProtection="1">
      <alignment horizontal="center" vertical="center"/>
      <protection locked="0"/>
    </xf>
    <xf numFmtId="0" fontId="24" fillId="13" borderId="1" xfId="0" applyFont="1" applyFill="1" applyBorder="1" applyAlignment="1" applyProtection="1">
      <alignment horizontal="center" vertical="center"/>
      <protection locked="0"/>
    </xf>
    <xf numFmtId="14" fontId="24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13" borderId="1" xfId="0" applyFont="1" applyFill="1" applyBorder="1" applyAlignment="1" applyProtection="1">
      <alignment horizontal="center" vertical="center" wrapText="1"/>
      <protection locked="0"/>
    </xf>
    <xf numFmtId="0" fontId="23" fillId="13" borderId="0" xfId="0" applyFont="1" applyFill="1" applyAlignment="1" applyProtection="1">
      <alignment horizontal="left"/>
      <protection locked="0"/>
    </xf>
    <xf numFmtId="49" fontId="0" fillId="13" borderId="7" xfId="0" applyNumberFormat="1" applyFill="1" applyBorder="1" applyAlignment="1" applyProtection="1">
      <alignment horizontal="center" vertical="center"/>
      <protection locked="0"/>
    </xf>
    <xf numFmtId="49" fontId="0" fillId="13" borderId="35" xfId="0" applyNumberFormat="1" applyFill="1" applyBorder="1" applyAlignment="1" applyProtection="1">
      <alignment horizontal="center" vertical="center"/>
      <protection locked="0"/>
    </xf>
    <xf numFmtId="49" fontId="0" fillId="13" borderId="33" xfId="0" applyNumberFormat="1" applyFill="1" applyBorder="1" applyAlignment="1" applyProtection="1">
      <alignment horizontal="center" vertical="center"/>
      <protection locked="0"/>
    </xf>
    <xf numFmtId="0" fontId="0" fillId="13" borderId="7" xfId="0" applyFill="1" applyBorder="1" applyAlignment="1" applyProtection="1">
      <alignment vertical="center"/>
      <protection locked="0"/>
    </xf>
    <xf numFmtId="0" fontId="0" fillId="13" borderId="35" xfId="0" applyFill="1" applyBorder="1" applyAlignment="1" applyProtection="1">
      <alignment vertical="center"/>
      <protection locked="0"/>
    </xf>
    <xf numFmtId="0" fontId="0" fillId="13" borderId="33" xfId="0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4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43" fontId="0" fillId="13" borderId="1" xfId="4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13" borderId="1" xfId="0" applyFill="1" applyBorder="1" applyAlignment="1" applyProtection="1">
      <alignment horizontal="center"/>
      <protection locked="0"/>
    </xf>
    <xf numFmtId="0" fontId="0" fillId="13" borderId="7" xfId="0" applyFill="1" applyBorder="1" applyAlignment="1" applyProtection="1">
      <alignment horizontal="center"/>
      <protection locked="0"/>
    </xf>
    <xf numFmtId="0" fontId="0" fillId="13" borderId="35" xfId="0" applyFill="1" applyBorder="1" applyAlignment="1" applyProtection="1">
      <alignment horizontal="center"/>
      <protection locked="0"/>
    </xf>
    <xf numFmtId="0" fontId="0" fillId="13" borderId="33" xfId="0" applyFill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</xf>
    <xf numFmtId="49" fontId="0" fillId="13" borderId="1" xfId="4" applyNumberFormat="1" applyFont="1" applyFill="1" applyBorder="1" applyAlignment="1" applyProtection="1">
      <alignment horizontal="center"/>
      <protection locked="0"/>
    </xf>
    <xf numFmtId="8" fontId="0" fillId="13" borderId="1" xfId="4" applyNumberFormat="1" applyFont="1" applyFill="1" applyBorder="1" applyAlignment="1" applyProtection="1">
      <alignment horizontal="center"/>
      <protection locked="0"/>
    </xf>
    <xf numFmtId="43" fontId="0" fillId="13" borderId="1" xfId="4" applyFont="1" applyFill="1" applyBorder="1" applyAlignment="1" applyProtection="1">
      <alignment horizontal="center"/>
      <protection locked="0"/>
    </xf>
    <xf numFmtId="14" fontId="0" fillId="13" borderId="1" xfId="0" applyNumberFormat="1" applyFill="1" applyBorder="1" applyAlignment="1" applyProtection="1">
      <alignment horizontal="center"/>
      <protection locked="0"/>
    </xf>
    <xf numFmtId="14" fontId="0" fillId="13" borderId="7" xfId="0" applyNumberFormat="1" applyFill="1" applyBorder="1" applyAlignment="1" applyProtection="1">
      <alignment horizontal="center"/>
      <protection locked="0"/>
    </xf>
    <xf numFmtId="14" fontId="0" fillId="13" borderId="35" xfId="0" applyNumberFormat="1" applyFill="1" applyBorder="1" applyAlignment="1" applyProtection="1">
      <alignment horizontal="center"/>
      <protection locked="0"/>
    </xf>
    <xf numFmtId="14" fontId="0" fillId="13" borderId="33" xfId="0" applyNumberFormat="1" applyFill="1" applyBorder="1" applyAlignment="1" applyProtection="1">
      <alignment horizontal="center"/>
      <protection locked="0"/>
    </xf>
    <xf numFmtId="0" fontId="22" fillId="0" borderId="7" xfId="0" applyFont="1" applyBorder="1" applyProtection="1"/>
    <xf numFmtId="0" fontId="22" fillId="0" borderId="35" xfId="0" applyFont="1" applyBorder="1" applyProtection="1"/>
    <xf numFmtId="0" fontId="22" fillId="0" borderId="33" xfId="0" applyFont="1" applyBorder="1" applyProtection="1"/>
    <xf numFmtId="43" fontId="0" fillId="0" borderId="1" xfId="4" applyFont="1" applyFill="1" applyBorder="1" applyAlignment="1" applyProtection="1">
      <alignment horizontal="center"/>
    </xf>
    <xf numFmtId="0" fontId="22" fillId="0" borderId="7" xfId="0" applyFont="1" applyBorder="1" applyAlignment="1" applyProtection="1">
      <alignment horizontal="left"/>
    </xf>
    <xf numFmtId="0" fontId="22" fillId="0" borderId="35" xfId="0" applyFont="1" applyBorder="1" applyAlignment="1" applyProtection="1">
      <alignment horizontal="left"/>
    </xf>
    <xf numFmtId="0" fontId="22" fillId="0" borderId="33" xfId="0" applyFont="1" applyBorder="1" applyAlignment="1" applyProtection="1">
      <alignment horizontal="left"/>
    </xf>
    <xf numFmtId="43" fontId="0" fillId="0" borderId="1" xfId="4" applyFont="1" applyBorder="1" applyAlignment="1" applyProtection="1">
      <alignment horizontal="center"/>
    </xf>
    <xf numFmtId="0" fontId="0" fillId="12" borderId="40" xfId="0" applyFill="1" applyBorder="1" applyAlignment="1" applyProtection="1">
      <alignment horizontal="center"/>
    </xf>
    <xf numFmtId="4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1" fillId="0" borderId="41" xfId="0" applyFont="1" applyBorder="1" applyAlignment="1" applyProtection="1">
      <alignment horizontal="center"/>
    </xf>
    <xf numFmtId="0" fontId="21" fillId="0" borderId="40" xfId="0" applyFont="1" applyBorder="1" applyAlignment="1" applyProtection="1">
      <alignment horizontal="center"/>
    </xf>
    <xf numFmtId="0" fontId="21" fillId="0" borderId="42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0" fontId="21" fillId="0" borderId="6" xfId="0" applyFont="1" applyBorder="1" applyAlignment="1" applyProtection="1">
      <alignment horizontal="center"/>
    </xf>
    <xf numFmtId="0" fontId="21" fillId="0" borderId="43" xfId="0" applyFont="1" applyBorder="1" applyAlignment="1" applyProtection="1">
      <alignment horizontal="center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8" fillId="0" borderId="1" xfId="0" applyFont="1" applyBorder="1" applyAlignment="1" applyProtection="1">
      <alignment wrapText="1"/>
    </xf>
    <xf numFmtId="0" fontId="28" fillId="0" borderId="1" xfId="0" applyFont="1" applyBorder="1" applyProtection="1"/>
    <xf numFmtId="0" fontId="29" fillId="0" borderId="1" xfId="0" applyFont="1" applyBorder="1" applyProtection="1"/>
    <xf numFmtId="0" fontId="24" fillId="0" borderId="1" xfId="0" applyFont="1" applyBorder="1" applyAlignment="1" applyProtection="1">
      <alignment wrapText="1"/>
    </xf>
    <xf numFmtId="0" fontId="24" fillId="0" borderId="1" xfId="0" applyFont="1" applyBorder="1" applyProtection="1"/>
    <xf numFmtId="0" fontId="24" fillId="0" borderId="1" xfId="0" applyFont="1" applyBorder="1" applyAlignment="1" applyProtection="1">
      <alignment horizontal="justify" vertical="justify" wrapText="1"/>
    </xf>
    <xf numFmtId="0" fontId="23" fillId="13" borderId="0" xfId="0" applyFont="1" applyFill="1" applyAlignment="1" applyProtection="1">
      <alignment vertical="center" wrapText="1"/>
      <protection locked="0"/>
    </xf>
    <xf numFmtId="0" fontId="22" fillId="0" borderId="0" xfId="0" applyFont="1" applyAlignment="1" applyProtection="1"/>
    <xf numFmtId="0" fontId="0" fillId="13" borderId="7" xfId="0" applyFill="1" applyBorder="1" applyAlignment="1" applyProtection="1">
      <alignment horizontal="center" vertical="center"/>
      <protection locked="0"/>
    </xf>
    <xf numFmtId="0" fontId="0" fillId="13" borderId="35" xfId="0" applyFill="1" applyBorder="1" applyAlignment="1" applyProtection="1">
      <alignment horizontal="center" vertical="center"/>
      <protection locked="0"/>
    </xf>
    <xf numFmtId="0" fontId="0" fillId="13" borderId="33" xfId="0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wrapText="1"/>
    </xf>
    <xf numFmtId="0" fontId="32" fillId="13" borderId="0" xfId="0" applyFont="1" applyFill="1" applyAlignment="1" applyProtection="1">
      <alignment horizontal="center"/>
      <protection locked="0"/>
    </xf>
    <xf numFmtId="0" fontId="32" fillId="13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/>
    <xf numFmtId="43" fontId="19" fillId="0" borderId="1" xfId="4" applyFont="1" applyBorder="1" applyAlignment="1" applyProtection="1">
      <alignment horizontal="center"/>
    </xf>
    <xf numFmtId="43" fontId="19" fillId="13" borderId="1" xfId="4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</xf>
    <xf numFmtId="0" fontId="0" fillId="0" borderId="0" xfId="0" applyProtection="1"/>
    <xf numFmtId="0" fontId="0" fillId="13" borderId="0" xfId="0" applyFill="1" applyAlignment="1" applyProtection="1">
      <alignment horizontal="center"/>
      <protection locked="0"/>
    </xf>
    <xf numFmtId="0" fontId="25" fillId="0" borderId="40" xfId="0" applyFont="1" applyBorder="1" applyAlignment="1" applyProtection="1">
      <alignment wrapText="1"/>
    </xf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wrapText="1"/>
    </xf>
    <xf numFmtId="0" fontId="31" fillId="0" borderId="0" xfId="0" applyFont="1" applyAlignment="1" applyProtection="1">
      <alignment wrapText="1"/>
    </xf>
    <xf numFmtId="0" fontId="30" fillId="0" borderId="1" xfId="0" applyFont="1" applyBorder="1" applyProtection="1"/>
    <xf numFmtId="14" fontId="24" fillId="13" borderId="1" xfId="0" applyNumberFormat="1" applyFont="1" applyFill="1" applyBorder="1" applyAlignment="1" applyProtection="1">
      <alignment horizontal="center" wrapText="1"/>
      <protection locked="0"/>
    </xf>
    <xf numFmtId="0" fontId="24" fillId="13" borderId="1" xfId="0" applyFont="1" applyFill="1" applyBorder="1" applyAlignment="1" applyProtection="1">
      <alignment horizontal="center" wrapText="1"/>
      <protection locked="0"/>
    </xf>
  </cellXfs>
  <cellStyles count="8">
    <cellStyle name="Moeda" xfId="1" builtinId="4"/>
    <cellStyle name="Moeda 2" xfId="3" xr:uid="{00000000-0005-0000-0000-000001000000}"/>
    <cellStyle name="Moeda 2 2" xfId="6" xr:uid="{73A9CC31-B2B1-4DFB-9206-6BD6ECA840B6}"/>
    <cellStyle name="Moeda 3" xfId="5" xr:uid="{AD0F860E-5437-491A-87AC-8AA616BC028B}"/>
    <cellStyle name="Normal" xfId="0" builtinId="0"/>
    <cellStyle name="Porcentagem" xfId="2" builtinId="5"/>
    <cellStyle name="Vírgula" xfId="4" builtinId="3"/>
    <cellStyle name="Vírgula 2" xfId="7" xr:uid="{A87A618A-20AE-4B4E-BE7F-BBC8CCBF3DD5}"/>
  </cellStyles>
  <dxfs count="33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2018 POR ALOCAÇÃO</a:t>
            </a:r>
            <a:r>
              <a:rPr lang="en-US" b="1"/>
              <a:t> -  RECURSO FEDERAL</a:t>
            </a:r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Parceria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RELATÓRIO!$A$5:$A$12</c:f>
              <c:strCache>
                <c:ptCount val="8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</c:strCache>
            </c:strRef>
          </c:cat>
          <c:val>
            <c:numRef>
              <c:f>RELATÓRIO!$BM$5:$BM$12</c:f>
              <c:numCache>
                <c:formatCode>_("R$"* #,##0.00_);_("R$"* \(#,##0.00\);_("R$"* "-"??_);_(@_)</c:formatCode>
                <c:ptCount val="8"/>
                <c:pt idx="0">
                  <c:v>30277.054499014499</c:v>
                </c:pt>
                <c:pt idx="1">
                  <c:v>0</c:v>
                </c:pt>
                <c:pt idx="2">
                  <c:v>9722.9855009855019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A-4D66-A22D-449A61A4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10528"/>
        <c:axId val="108716416"/>
      </c:barChart>
      <c:catAx>
        <c:axId val="1087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716416"/>
        <c:crosses val="autoZero"/>
        <c:auto val="1"/>
        <c:lblAlgn val="ctr"/>
        <c:lblOffset val="100"/>
        <c:noMultiLvlLbl val="0"/>
      </c:catAx>
      <c:valAx>
        <c:axId val="10871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7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POR ALOCAÇÃO</a:t>
            </a:r>
            <a:endParaRPr lang="en-US" b="1"/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6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Parceria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RELATÓRIO!$A$5:$A$16</c:f>
              <c:strCache>
                <c:ptCount val="12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  <c:pt idx="8">
                  <c:v>Utilidades públicas</c:v>
                </c:pt>
                <c:pt idx="9">
                  <c:v>Combustível</c:v>
                </c:pt>
                <c:pt idx="10">
                  <c:v>Bens materiais permanentes</c:v>
                </c:pt>
                <c:pt idx="11">
                  <c:v>Obras</c:v>
                </c:pt>
              </c:strCache>
            </c:strRef>
          </c:cat>
          <c:val>
            <c:numRef>
              <c:f>RELATÓRIO!$BM$5:$BM$16</c:f>
              <c:numCache>
                <c:formatCode>_("R$"* #,##0.00_);_("R$"* \(#,##0.00\);_("R$"* "-"??_);_(@_)</c:formatCode>
                <c:ptCount val="12"/>
                <c:pt idx="0">
                  <c:v>30277.054499014499</c:v>
                </c:pt>
                <c:pt idx="1">
                  <c:v>0</c:v>
                </c:pt>
                <c:pt idx="2">
                  <c:v>9722.9855009855019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F-41CD-B195-8242FEFE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07680"/>
        <c:axId val="106809216"/>
      </c:barChart>
      <c:catAx>
        <c:axId val="10680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09216"/>
        <c:crosses val="autoZero"/>
        <c:auto val="1"/>
        <c:lblAlgn val="ctr"/>
        <c:lblOffset val="100"/>
        <c:noMultiLvlLbl val="0"/>
      </c:catAx>
      <c:valAx>
        <c:axId val="10680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0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2" name="Seta para a direi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93332754" y="492577"/>
          <a:ext cx="449035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3" name="Seta para a direi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91601586" y="387462"/>
          <a:ext cx="4517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4" name="Igu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392874" y="492578"/>
          <a:ext cx="394607" cy="3537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20</xdr:row>
      <xdr:rowOff>47625</xdr:rowOff>
    </xdr:from>
    <xdr:to>
      <xdr:col>65</xdr:col>
      <xdr:colOff>1015434</xdr:colOff>
      <xdr:row>21</xdr:row>
      <xdr:rowOff>0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91532530" y="6105864"/>
          <a:ext cx="446993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16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7" name="Seta para a direi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93332754" y="492577"/>
          <a:ext cx="449035" cy="3320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91544436" y="444612"/>
          <a:ext cx="5660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10" name="Igu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392874" y="492578"/>
          <a:ext cx="394607" cy="4680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24</xdr:row>
      <xdr:rowOff>47625</xdr:rowOff>
    </xdr:from>
    <xdr:to>
      <xdr:col>65</xdr:col>
      <xdr:colOff>1015434</xdr:colOff>
      <xdr:row>25</xdr:row>
      <xdr:rowOff>0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91679827" y="7806417"/>
          <a:ext cx="152400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21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FF00"/>
  </sheetPr>
  <dimension ref="A1:BW274"/>
  <sheetViews>
    <sheetView showGridLines="0" zoomScale="90" zoomScaleNormal="90" workbookViewId="0">
      <pane xSplit="4" topLeftCell="R1" activePane="topRight" state="frozen"/>
      <selection pane="topRight" activeCell="AG17" sqref="AG17"/>
    </sheetView>
  </sheetViews>
  <sheetFormatPr defaultRowHeight="15" x14ac:dyDescent="0.25"/>
  <cols>
    <col min="1" max="1" width="35.140625" style="52" customWidth="1"/>
    <col min="2" max="2" width="17.140625" style="16" hidden="1" customWidth="1"/>
    <col min="3" max="3" width="26.5703125" style="16" hidden="1" customWidth="1"/>
    <col min="4" max="4" width="38.5703125" style="16" hidden="1" customWidth="1"/>
    <col min="5" max="6" width="16.5703125" style="16" customWidth="1"/>
    <col min="7" max="7" width="16.5703125" style="104" hidden="1" customWidth="1"/>
    <col min="8" max="9" width="16.7109375" style="16" customWidth="1"/>
    <col min="10" max="10" width="16.5703125" style="16" customWidth="1"/>
    <col min="11" max="11" width="16.5703125" style="104" hidden="1" customWidth="1"/>
    <col min="12" max="13" width="16.5703125" style="16" customWidth="1"/>
    <col min="14" max="14" width="16.7109375" style="16" customWidth="1"/>
    <col min="15" max="15" width="16.5703125" style="16" customWidth="1"/>
    <col min="16" max="16" width="16.5703125" style="104" hidden="1" customWidth="1"/>
    <col min="17" max="17" width="16.7109375" style="16" customWidth="1"/>
    <col min="18" max="20" width="16.5703125" style="16" customWidth="1"/>
    <col min="21" max="21" width="16.5703125" style="104" hidden="1" customWidth="1"/>
    <col min="22" max="23" width="16.7109375" style="16" customWidth="1"/>
    <col min="24" max="25" width="16.5703125" style="16" customWidth="1"/>
    <col min="26" max="26" width="16.5703125" style="104" hidden="1" customWidth="1"/>
    <col min="27" max="28" width="16.7109375" style="16" customWidth="1"/>
    <col min="29" max="30" width="16.5703125" style="16" customWidth="1"/>
    <col min="31" max="31" width="16.5703125" style="104" hidden="1" customWidth="1"/>
    <col min="32" max="33" width="16.7109375" style="16" customWidth="1"/>
    <col min="34" max="35" width="16.5703125" style="16" customWidth="1"/>
    <col min="36" max="36" width="16.5703125" style="104" hidden="1" customWidth="1"/>
    <col min="37" max="38" width="16.7109375" style="16" customWidth="1"/>
    <col min="39" max="40" width="16.5703125" style="16" customWidth="1"/>
    <col min="41" max="41" width="16.5703125" style="104" hidden="1" customWidth="1"/>
    <col min="42" max="43" width="16.7109375" style="16" customWidth="1"/>
    <col min="44" max="45" width="16.5703125" style="16" customWidth="1"/>
    <col min="46" max="46" width="16.5703125" style="104" hidden="1" customWidth="1"/>
    <col min="47" max="48" width="16.7109375" style="16" customWidth="1"/>
    <col min="49" max="50" width="16.5703125" style="16" customWidth="1"/>
    <col min="51" max="51" width="16.5703125" style="104" hidden="1" customWidth="1"/>
    <col min="52" max="53" width="16.7109375" style="16" customWidth="1"/>
    <col min="54" max="55" width="16.5703125" style="16" customWidth="1"/>
    <col min="56" max="56" width="16.5703125" style="104" hidden="1" customWidth="1"/>
    <col min="57" max="58" width="16.7109375" style="16" customWidth="1"/>
    <col min="59" max="60" width="16.5703125" style="16" customWidth="1"/>
    <col min="61" max="61" width="16.5703125" style="104" hidden="1" customWidth="1"/>
    <col min="62" max="63" width="16.7109375" style="16" customWidth="1"/>
    <col min="64" max="64" width="9.140625" style="16"/>
    <col min="65" max="65" width="31.85546875" style="16" customWidth="1"/>
    <col min="66" max="66" width="27.85546875" style="16" customWidth="1"/>
    <col min="67" max="67" width="28.85546875" style="16" customWidth="1"/>
    <col min="68" max="68" width="30.140625" style="16" customWidth="1"/>
    <col min="69" max="69" width="9.140625" style="16"/>
    <col min="70" max="70" width="16.28515625" style="16" bestFit="1" customWidth="1"/>
    <col min="71" max="71" width="15.28515625" style="16" customWidth="1"/>
    <col min="72" max="72" width="15.28515625" style="104" bestFit="1" customWidth="1"/>
    <col min="73" max="73" width="16.28515625" style="110" bestFit="1" customWidth="1"/>
    <col min="74" max="75" width="15.28515625" style="110" bestFit="1" customWidth="1"/>
    <col min="76" max="76" width="19.28515625" style="16" customWidth="1"/>
    <col min="77" max="77" width="24.140625" style="16" customWidth="1"/>
    <col min="78" max="16384" width="9.140625" style="16"/>
  </cols>
  <sheetData>
    <row r="1" spans="1:75" ht="34.5" customHeight="1" thickBot="1" x14ac:dyDescent="0.3">
      <c r="A1" s="155" t="s">
        <v>139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7"/>
    </row>
    <row r="2" spans="1:75" s="15" customFormat="1" ht="24" thickBot="1" x14ac:dyDescent="0.3">
      <c r="A2" s="161" t="s">
        <v>30</v>
      </c>
      <c r="B2" s="161"/>
      <c r="C2" s="161"/>
      <c r="D2" s="162"/>
      <c r="E2" s="158">
        <f>MONTH(E3)</f>
        <v>7</v>
      </c>
      <c r="F2" s="159"/>
      <c r="G2" s="159"/>
      <c r="H2" s="160"/>
      <c r="I2" s="147">
        <f>MONTH(I3)</f>
        <v>8</v>
      </c>
      <c r="J2" s="147"/>
      <c r="K2" s="147"/>
      <c r="L2" s="147"/>
      <c r="M2" s="147"/>
      <c r="N2" s="147">
        <f>MONTH(N3)</f>
        <v>9</v>
      </c>
      <c r="O2" s="147"/>
      <c r="P2" s="147"/>
      <c r="Q2" s="147"/>
      <c r="R2" s="147"/>
      <c r="S2" s="147">
        <f>MONTH(S3)</f>
        <v>10</v>
      </c>
      <c r="T2" s="147"/>
      <c r="U2" s="147"/>
      <c r="V2" s="147"/>
      <c r="W2" s="147"/>
      <c r="X2" s="147">
        <f>MONTH(X3)</f>
        <v>11</v>
      </c>
      <c r="Y2" s="147"/>
      <c r="Z2" s="147"/>
      <c r="AA2" s="147"/>
      <c r="AB2" s="147"/>
      <c r="AC2" s="147">
        <f>MONTH(AC3)</f>
        <v>12</v>
      </c>
      <c r="AD2" s="147"/>
      <c r="AE2" s="147"/>
      <c r="AF2" s="147"/>
      <c r="AG2" s="147"/>
      <c r="AH2" s="147">
        <f>MONTH(AH3)</f>
        <v>1</v>
      </c>
      <c r="AI2" s="147"/>
      <c r="AJ2" s="147"/>
      <c r="AK2" s="147"/>
      <c r="AL2" s="147"/>
      <c r="AM2" s="147">
        <f>MONTH(AM3)</f>
        <v>2</v>
      </c>
      <c r="AN2" s="147"/>
      <c r="AO2" s="147"/>
      <c r="AP2" s="147"/>
      <c r="AQ2" s="147"/>
      <c r="AR2" s="147">
        <f>MONTH(AR3)</f>
        <v>3</v>
      </c>
      <c r="AS2" s="147"/>
      <c r="AT2" s="147"/>
      <c r="AU2" s="147"/>
      <c r="AV2" s="147"/>
      <c r="AW2" s="147">
        <f>MONTH(AW3)</f>
        <v>4</v>
      </c>
      <c r="AX2" s="147"/>
      <c r="AY2" s="147"/>
      <c r="AZ2" s="147"/>
      <c r="BA2" s="147"/>
      <c r="BB2" s="147">
        <f>MONTH(BB3)</f>
        <v>5</v>
      </c>
      <c r="BC2" s="147"/>
      <c r="BD2" s="147"/>
      <c r="BE2" s="147"/>
      <c r="BF2" s="147"/>
      <c r="BG2" s="147">
        <f>MONTH(BG3)</f>
        <v>6</v>
      </c>
      <c r="BH2" s="147"/>
      <c r="BI2" s="147"/>
      <c r="BJ2" s="147"/>
      <c r="BK2" s="147"/>
      <c r="BL2" s="53"/>
      <c r="BR2" s="145">
        <v>2020</v>
      </c>
      <c r="BS2" s="145"/>
      <c r="BT2" s="145"/>
      <c r="BU2" s="145">
        <v>2021</v>
      </c>
      <c r="BV2" s="145"/>
      <c r="BW2" s="145"/>
    </row>
    <row r="3" spans="1:75" ht="20.100000000000001" customHeight="1" thickBot="1" x14ac:dyDescent="0.3">
      <c r="A3" s="163"/>
      <c r="B3" s="163"/>
      <c r="C3" s="163"/>
      <c r="D3" s="164"/>
      <c r="E3" s="151">
        <f>'Plano Aplicação'!B2</f>
        <v>44013</v>
      </c>
      <c r="F3" s="152"/>
      <c r="G3" s="152"/>
      <c r="H3" s="153"/>
      <c r="I3" s="151">
        <f>'Plano Aplicação'!C2</f>
        <v>44044</v>
      </c>
      <c r="J3" s="152"/>
      <c r="K3" s="152"/>
      <c r="L3" s="152"/>
      <c r="M3" s="153"/>
      <c r="N3" s="151">
        <f>'Plano Aplicação'!D2</f>
        <v>44075</v>
      </c>
      <c r="O3" s="152"/>
      <c r="P3" s="152"/>
      <c r="Q3" s="152"/>
      <c r="R3" s="153"/>
      <c r="S3" s="151">
        <f>'Plano Aplicação'!E2</f>
        <v>44105</v>
      </c>
      <c r="T3" s="152"/>
      <c r="U3" s="152"/>
      <c r="V3" s="152"/>
      <c r="W3" s="153"/>
      <c r="X3" s="151">
        <f>'Plano Aplicação'!F2</f>
        <v>44136</v>
      </c>
      <c r="Y3" s="152"/>
      <c r="Z3" s="152"/>
      <c r="AA3" s="152"/>
      <c r="AB3" s="153"/>
      <c r="AC3" s="151">
        <f>'Plano Aplicação'!G2</f>
        <v>44166</v>
      </c>
      <c r="AD3" s="152"/>
      <c r="AE3" s="152"/>
      <c r="AF3" s="152"/>
      <c r="AG3" s="153"/>
      <c r="AH3" s="151">
        <f>'Plano Aplicação'!H2</f>
        <v>44197</v>
      </c>
      <c r="AI3" s="152"/>
      <c r="AJ3" s="152"/>
      <c r="AK3" s="152"/>
      <c r="AL3" s="153"/>
      <c r="AM3" s="151">
        <f>'Plano Aplicação'!I2</f>
        <v>44228</v>
      </c>
      <c r="AN3" s="152"/>
      <c r="AO3" s="152"/>
      <c r="AP3" s="152"/>
      <c r="AQ3" s="153"/>
      <c r="AR3" s="151">
        <f>'Plano Aplicação'!J2</f>
        <v>44256</v>
      </c>
      <c r="AS3" s="152"/>
      <c r="AT3" s="152"/>
      <c r="AU3" s="152"/>
      <c r="AV3" s="153"/>
      <c r="AW3" s="151">
        <f>'Plano Aplicação'!K2</f>
        <v>44287</v>
      </c>
      <c r="AX3" s="152"/>
      <c r="AY3" s="152"/>
      <c r="AZ3" s="152"/>
      <c r="BA3" s="153"/>
      <c r="BB3" s="151">
        <f>'Plano Aplicação'!L2</f>
        <v>44317</v>
      </c>
      <c r="BC3" s="152"/>
      <c r="BD3" s="152"/>
      <c r="BE3" s="152"/>
      <c r="BF3" s="153"/>
      <c r="BG3" s="151">
        <f>'Plano Aplicação'!M2</f>
        <v>44348</v>
      </c>
      <c r="BH3" s="152"/>
      <c r="BI3" s="152"/>
      <c r="BJ3" s="152"/>
      <c r="BK3" s="153"/>
      <c r="BR3" s="146"/>
      <c r="BS3" s="146"/>
      <c r="BT3" s="146"/>
      <c r="BU3" s="146"/>
      <c r="BV3" s="146"/>
      <c r="BW3" s="146"/>
    </row>
    <row r="4" spans="1:75" ht="34.5" customHeight="1" x14ac:dyDescent="0.25">
      <c r="A4" s="43" t="s">
        <v>6</v>
      </c>
      <c r="B4" s="54" t="s">
        <v>0</v>
      </c>
      <c r="C4" s="55" t="s">
        <v>36</v>
      </c>
      <c r="D4" s="56" t="s">
        <v>33</v>
      </c>
      <c r="E4" s="44" t="s">
        <v>2</v>
      </c>
      <c r="F4" s="45" t="s">
        <v>129</v>
      </c>
      <c r="G4" s="45" t="s">
        <v>128</v>
      </c>
      <c r="H4" s="46" t="s">
        <v>4</v>
      </c>
      <c r="I4" s="44" t="s">
        <v>2</v>
      </c>
      <c r="J4" s="45" t="s">
        <v>3</v>
      </c>
      <c r="K4" s="45" t="s">
        <v>128</v>
      </c>
      <c r="L4" s="46" t="s">
        <v>4</v>
      </c>
      <c r="M4" s="47" t="s">
        <v>5</v>
      </c>
      <c r="N4" s="44" t="s">
        <v>2</v>
      </c>
      <c r="O4" s="45" t="s">
        <v>3</v>
      </c>
      <c r="P4" s="45" t="s">
        <v>128</v>
      </c>
      <c r="Q4" s="46" t="s">
        <v>4</v>
      </c>
      <c r="R4" s="47" t="s">
        <v>5</v>
      </c>
      <c r="S4" s="44" t="s">
        <v>2</v>
      </c>
      <c r="T4" s="45" t="s">
        <v>3</v>
      </c>
      <c r="U4" s="45" t="s">
        <v>128</v>
      </c>
      <c r="V4" s="46" t="s">
        <v>4</v>
      </c>
      <c r="W4" s="47" t="s">
        <v>5</v>
      </c>
      <c r="X4" s="44" t="s">
        <v>2</v>
      </c>
      <c r="Y4" s="45" t="s">
        <v>3</v>
      </c>
      <c r="Z4" s="45" t="s">
        <v>128</v>
      </c>
      <c r="AA4" s="46" t="s">
        <v>4</v>
      </c>
      <c r="AB4" s="47" t="s">
        <v>5</v>
      </c>
      <c r="AC4" s="44" t="s">
        <v>2</v>
      </c>
      <c r="AD4" s="45" t="s">
        <v>3</v>
      </c>
      <c r="AE4" s="45" t="s">
        <v>128</v>
      </c>
      <c r="AF4" s="46" t="s">
        <v>4</v>
      </c>
      <c r="AG4" s="47" t="s">
        <v>5</v>
      </c>
      <c r="AH4" s="44" t="s">
        <v>2</v>
      </c>
      <c r="AI4" s="45" t="s">
        <v>3</v>
      </c>
      <c r="AJ4" s="45" t="s">
        <v>128</v>
      </c>
      <c r="AK4" s="46" t="s">
        <v>4</v>
      </c>
      <c r="AL4" s="47" t="s">
        <v>5</v>
      </c>
      <c r="AM4" s="44" t="s">
        <v>2</v>
      </c>
      <c r="AN4" s="45" t="s">
        <v>3</v>
      </c>
      <c r="AO4" s="45" t="s">
        <v>128</v>
      </c>
      <c r="AP4" s="46" t="s">
        <v>4</v>
      </c>
      <c r="AQ4" s="47" t="s">
        <v>5</v>
      </c>
      <c r="AR4" s="44" t="s">
        <v>2</v>
      </c>
      <c r="AS4" s="45" t="s">
        <v>3</v>
      </c>
      <c r="AT4" s="45" t="s">
        <v>128</v>
      </c>
      <c r="AU4" s="46" t="s">
        <v>4</v>
      </c>
      <c r="AV4" s="47" t="s">
        <v>5</v>
      </c>
      <c r="AW4" s="44" t="s">
        <v>2</v>
      </c>
      <c r="AX4" s="45" t="s">
        <v>3</v>
      </c>
      <c r="AY4" s="45" t="s">
        <v>128</v>
      </c>
      <c r="AZ4" s="46" t="s">
        <v>4</v>
      </c>
      <c r="BA4" s="47" t="s">
        <v>5</v>
      </c>
      <c r="BB4" s="44" t="s">
        <v>2</v>
      </c>
      <c r="BC4" s="45" t="s">
        <v>3</v>
      </c>
      <c r="BD4" s="45" t="s">
        <v>128</v>
      </c>
      <c r="BE4" s="46" t="s">
        <v>4</v>
      </c>
      <c r="BF4" s="47" t="s">
        <v>5</v>
      </c>
      <c r="BG4" s="44" t="s">
        <v>2</v>
      </c>
      <c r="BH4" s="45" t="s">
        <v>3</v>
      </c>
      <c r="BI4" s="45" t="s">
        <v>128</v>
      </c>
      <c r="BJ4" s="46" t="s">
        <v>4</v>
      </c>
      <c r="BK4" s="47" t="s">
        <v>5</v>
      </c>
      <c r="BM4" s="57" t="s">
        <v>143</v>
      </c>
      <c r="BN4" s="58" t="s">
        <v>7</v>
      </c>
      <c r="BO4" s="59" t="s">
        <v>8</v>
      </c>
      <c r="BP4" s="59" t="s">
        <v>9</v>
      </c>
      <c r="BR4" s="112" t="s">
        <v>131</v>
      </c>
      <c r="BS4" s="111" t="s">
        <v>132</v>
      </c>
      <c r="BT4" s="111" t="s">
        <v>133</v>
      </c>
      <c r="BU4" s="112" t="s">
        <v>140</v>
      </c>
      <c r="BV4" s="111" t="s">
        <v>141</v>
      </c>
      <c r="BW4" s="111" t="s">
        <v>142</v>
      </c>
    </row>
    <row r="5" spans="1:75" ht="20.100000000000001" customHeight="1" x14ac:dyDescent="0.25">
      <c r="A5" s="60" t="s">
        <v>19</v>
      </c>
      <c r="B5" s="61" t="e">
        <f t="shared" ref="B5:B17" si="0">C5/$C$17</f>
        <v>#DIV/0!</v>
      </c>
      <c r="C5" s="62">
        <v>0</v>
      </c>
      <c r="D5" s="63">
        <f>C5/12</f>
        <v>0</v>
      </c>
      <c r="E5" s="64">
        <f>IF('Plano Aplicação'!$B$15=0,0,((($E$20+$E$22)/'Plano Aplicação'!$B$15)*'Plano Aplicação'!B3)+'Plano Aplicação'!B3)</f>
        <v>3666.66</v>
      </c>
      <c r="F5" s="65">
        <f>SUMIFS(utilizado,mes,E$2,descricao,$A5)</f>
        <v>2766.66</v>
      </c>
      <c r="G5" s="65">
        <f>SUMIFS(Dados!K:K,mes,E$2,descricao,$A5)</f>
        <v>1868.25</v>
      </c>
      <c r="H5" s="66">
        <f t="shared" ref="H5:H16" si="1">E5-F5</f>
        <v>900</v>
      </c>
      <c r="I5" s="64">
        <f>IF('Plano Aplicação'!$C$15=0,0,((I$20/'Plano Aplicação'!$C$15)*'Plano Aplicação'!C3)+'Plano Aplicação'!C3)</f>
        <v>3666.9404997704996</v>
      </c>
      <c r="J5" s="67">
        <f t="shared" ref="J5:J16" si="2">SUMIFS(utilizado,mes,I$2,descricao,$A5)</f>
        <v>2766.66</v>
      </c>
      <c r="K5" s="65">
        <f>SUMIFS(Dados!K:K,mes,I$2,descricao,$A5)</f>
        <v>1347.18</v>
      </c>
      <c r="L5" s="68">
        <f t="shared" ref="L5:L16" si="3">I5-J5</f>
        <v>900.28049977049977</v>
      </c>
      <c r="M5" s="69">
        <f t="shared" ref="M5:M16" si="4">H5+I5-J5</f>
        <v>1800.2804997704998</v>
      </c>
      <c r="N5" s="64">
        <f>IF('Plano Aplicação'!$D$15=0,0,((N$20/'Plano Aplicação'!$D$15)*'Plano Aplicação'!D3)+'Plano Aplicação'!D3)</f>
        <v>3666.8139998739998</v>
      </c>
      <c r="O5" s="67">
        <f t="shared" ref="O5:O16" si="5">SUMIFS(utilizado,mes,N$2,descricao,$A5)</f>
        <v>2434.66</v>
      </c>
      <c r="P5" s="65">
        <f>SUMIFS(Dados!K:K,mes,N$2,descricao,$A5)</f>
        <v>967.1</v>
      </c>
      <c r="Q5" s="63">
        <f t="shared" ref="Q5:Q6" si="6">N5-O5</f>
        <v>1232.153999874</v>
      </c>
      <c r="R5" s="69">
        <f t="shared" ref="R5:R6" si="7">M5+N5-O5</f>
        <v>3032.4344996444997</v>
      </c>
      <c r="S5" s="64">
        <f>IF('Plano Aplicação'!$E$15=0,0,((S$20/'Plano Aplicação'!$E$15)*'Plano Aplicação'!E3)+'Plano Aplicação'!E3)</f>
        <v>3667.0339996939997</v>
      </c>
      <c r="T5" s="67">
        <f t="shared" ref="T5:T16" si="8">SUMIFS(utilizado,mes,S$2,descricao,$A5)</f>
        <v>2271.1</v>
      </c>
      <c r="U5" s="65">
        <f>SUMIFS(Dados!K:K,mes,S$2,descricao,$A5)</f>
        <v>478.44</v>
      </c>
      <c r="V5" s="63">
        <f t="shared" ref="V5:V6" si="9">S5-T5</f>
        <v>1395.9339996939998</v>
      </c>
      <c r="W5" s="69">
        <f t="shared" ref="W5:W6" si="10">R5+S5-T5</f>
        <v>4428.3684993384995</v>
      </c>
      <c r="X5" s="64">
        <f>IF('Plano Aplicação'!$F$15=0,0,((X$20/'Plano Aplicação'!$F$15)*'Plano Aplicação'!F3)+'Plano Aplicação'!F3)</f>
        <v>3666.8744998244997</v>
      </c>
      <c r="Y5" s="67">
        <f t="shared" ref="Y5:Y16" si="11">SUMIFS(utilizado,mes,X$2,descricao,$A5)</f>
        <v>1291.83</v>
      </c>
      <c r="Z5" s="65">
        <f>SUMIFS(Dados!K:K,mes,X$2,descricao,$A5)</f>
        <v>0</v>
      </c>
      <c r="AA5" s="63">
        <f t="shared" ref="AA5:AA6" si="12">X5-Y5</f>
        <v>2375.0444998244998</v>
      </c>
      <c r="AB5" s="69">
        <f t="shared" ref="AB5:AB6" si="13">W5+X5-Y5</f>
        <v>6803.4129991629998</v>
      </c>
      <c r="AC5" s="64">
        <f>IF('Plano Aplicação'!$G$15=0,0,((AC$20/'Plano Aplicação'!$G$15)*'Plano Aplicação'!G3)+'Plano Aplicação'!G3)</f>
        <v>3666.8414998514995</v>
      </c>
      <c r="AD5" s="67">
        <f t="shared" ref="AD5:AD16" si="14">SUMIFS(utilizado,mes,AC$2,descricao,$A5)</f>
        <v>2193.2399999999998</v>
      </c>
      <c r="AE5" s="65">
        <f>SUMIFS(Dados!K:K,mes,AC$2,descricao,$A5)</f>
        <v>556.29999999999995</v>
      </c>
      <c r="AF5" s="63">
        <f t="shared" ref="AF5:AF6" si="15">AC5-AD5</f>
        <v>1473.6014998514997</v>
      </c>
      <c r="AG5" s="69">
        <f t="shared" ref="AG5:AG6" si="16">AB5+AC5-AD5</f>
        <v>8277.0144990145</v>
      </c>
      <c r="AH5" s="64">
        <f>IF('Plano Aplicação'!$H$15=0,0,((AH$20/'Plano Aplicação'!$H$15)*'Plano Aplicação'!H3)+'Plano Aplicação'!H3)</f>
        <v>3666.66</v>
      </c>
      <c r="AI5" s="67">
        <f t="shared" ref="AI5:AI16" si="17">SUMIFS(utilizado,mes,AH$2,descricao,$A5)</f>
        <v>0</v>
      </c>
      <c r="AJ5" s="65">
        <f>SUMIFS(Dados!K:K,mes,AH$2,descricao,$A5)</f>
        <v>0</v>
      </c>
      <c r="AK5" s="63">
        <f t="shared" ref="AK5:AK6" si="18">AH5-AI5</f>
        <v>3666.66</v>
      </c>
      <c r="AL5" s="69">
        <f t="shared" ref="AL5:AL6" si="19">AG5+AH5-AI5</f>
        <v>11943.6744990145</v>
      </c>
      <c r="AM5" s="64">
        <f>IF('Plano Aplicação'!$I$15=0,0,((AM$20/'Plano Aplicação'!$I$15)*'Plano Aplicação'!I3)+'Plano Aplicação'!I3)</f>
        <v>3666.66</v>
      </c>
      <c r="AN5" s="67">
        <f t="shared" ref="AN5:AN16" si="20">SUMIFS(utilizado,mes,AM$2,descricao,$A5)</f>
        <v>0</v>
      </c>
      <c r="AO5" s="65">
        <f>SUMIFS(Dados!K:K,mes,AM$2,descricao,$A5)</f>
        <v>0</v>
      </c>
      <c r="AP5" s="63">
        <f t="shared" ref="AP5:AP6" si="21">AM5-AN5</f>
        <v>3666.66</v>
      </c>
      <c r="AQ5" s="69">
        <f t="shared" ref="AQ5:AQ6" si="22">AL5+AM5-AN5</f>
        <v>15610.3344990145</v>
      </c>
      <c r="AR5" s="64">
        <f>IF('Plano Aplicação'!$J$15=0,0,((AR$20/'Plano Aplicação'!$J$15)*'Plano Aplicação'!J3)+'Plano Aplicação'!J3)</f>
        <v>3666.66</v>
      </c>
      <c r="AS5" s="67">
        <f t="shared" ref="AS5:AS16" si="23">SUMIFS(utilizado,mes,AR$2,descricao,$A5)</f>
        <v>0</v>
      </c>
      <c r="AT5" s="65">
        <f>SUMIFS(Dados!K:K,mes,AR$2,descricao,$A5)</f>
        <v>0</v>
      </c>
      <c r="AU5" s="63">
        <f t="shared" ref="AU5:AU6" si="24">AR5-AS5</f>
        <v>3666.66</v>
      </c>
      <c r="AV5" s="69">
        <f t="shared" ref="AV5:AV6" si="25">AQ5+AR5-AS5</f>
        <v>19276.994499014501</v>
      </c>
      <c r="AW5" s="64">
        <f>IF('Plano Aplicação'!$K$15=0,0,((AW$20/'Plano Aplicação'!$K$15)*'Plano Aplicação'!K3)+'Plano Aplicação'!K3)</f>
        <v>3666.66</v>
      </c>
      <c r="AX5" s="67">
        <f t="shared" ref="AX5:AX16" si="26">SUMIFS(utilizado,mes,AW$2,descricao,$A5)</f>
        <v>0</v>
      </c>
      <c r="AY5" s="65">
        <f>SUMIFS(Dados!K:K,mes,AW$2,descricao,$A5)</f>
        <v>0</v>
      </c>
      <c r="AZ5" s="63">
        <f t="shared" ref="AZ5:AZ6" si="27">AW5-AX5</f>
        <v>3666.66</v>
      </c>
      <c r="BA5" s="69">
        <f t="shared" ref="BA5:BA6" si="28">AV5+AW5-AX5</f>
        <v>22943.654499014501</v>
      </c>
      <c r="BB5" s="64">
        <f>IF('Plano Aplicação'!$L$15=0,0,((BB$20/'Plano Aplicação'!$L$15)*'Plano Aplicação'!L3)+'Plano Aplicação'!L3)</f>
        <v>3666.66</v>
      </c>
      <c r="BC5" s="67">
        <f t="shared" ref="BC5:BC16" si="29">SUMIFS(utilizado,mes,BB$2,descricao,$A5)</f>
        <v>0</v>
      </c>
      <c r="BD5" s="65">
        <f>SUMIFS(Dados!K:K,mes,BB$2,descricao,$A5)</f>
        <v>0</v>
      </c>
      <c r="BE5" s="63">
        <f t="shared" ref="BE5:BE6" si="30">BB5-BC5</f>
        <v>3666.66</v>
      </c>
      <c r="BF5" s="69">
        <f t="shared" ref="BF5:BF6" si="31">BA5+BB5-BC5</f>
        <v>26610.314499014501</v>
      </c>
      <c r="BG5" s="64">
        <f>IF('Plano Aplicação'!$M$15=0,0,((BG$20/'Plano Aplicação'!$M$15)*'Plano Aplicação'!M3)+'Plano Aplicação'!M3)</f>
        <v>3666.74</v>
      </c>
      <c r="BH5" s="67">
        <f t="shared" ref="BH5:BH16" si="32">SUMIFS(utilizado,mes,BG$2,descricao,$A5)</f>
        <v>0</v>
      </c>
      <c r="BI5" s="65">
        <f>SUMIFS(Dados!K:K,mes,BG$2,descricao,$A5)</f>
        <v>0</v>
      </c>
      <c r="BJ5" s="63">
        <f t="shared" ref="BJ5:BJ6" si="33">BG5-BH5</f>
        <v>3666.74</v>
      </c>
      <c r="BK5" s="69">
        <f t="shared" ref="BK5:BK6" si="34">BF5+BG5-BH5</f>
        <v>30277.054499014499</v>
      </c>
      <c r="BM5" s="70">
        <f>BK5</f>
        <v>30277.054499014499</v>
      </c>
      <c r="BN5" s="71">
        <f t="shared" ref="BN5:BN16" si="35">BM5/$BM$17</f>
        <v>0.75692560554975696</v>
      </c>
      <c r="BO5" s="72" t="e">
        <f t="shared" ref="BO5:BO17" si="36">BM5/C5</f>
        <v>#DIV/0!</v>
      </c>
      <c r="BP5" s="72" t="e">
        <f t="shared" ref="BP5:BP16" si="37">BM5/$C$17</f>
        <v>#DIV/0!</v>
      </c>
      <c r="BR5" s="70">
        <f>IF(YEAR($E$3)=$BR$2,E5,0)+IF(YEAR($I$3)=$BR$2,I5,0)+IF(YEAR($N$3)=$BR$2,N5,0)+IF(YEAR($S$3)=$BR$2,S5,0)+IF(YEAR($X$3)=$BR$2,X5,0)+IF(YEAR($AC$3)=$BR$2,AC5,0)+IF(YEAR($AH$3)=$BR$2,AH5,0)+IF(YEAR($AM$3)=$BR$2,AM5,0)+IF(YEAR($AR$3)=$BR$2,AR5,0)+IF(YEAR($AW$3)=$BR$2,AW5,0)+IF(YEAR($BB$3)=$BR$2,BB5,0)+IF(YEAR($BG$3)=$BR$2,BG5,0)</f>
        <v>22001.1644990145</v>
      </c>
      <c r="BS5" s="70">
        <f>IF(YEAR($E$3)=$BR$2,F5,0)+IF(YEAR($I$3)=$BR$2,J5,0)+IF(YEAR($N$3)=$BR$2,O5,0)+IF(YEAR($S$3)=$BR$2,T5,0)+IF(YEAR($X$3)=$BR$2,Y5,0)+IF(YEAR($AC$3)=$BR$2,AD5,0)+IF(YEAR($AH$3)=$BR$2,AI5,0)+IF(YEAR($AM$3)=$BR$2,AN5,0)+IF(YEAR($AR$3)=$BR$2,AS5,0)+IF(YEAR($AW$3)=$BR$2,AX5,0)+IF(YEAR($BB$3)=$BR$2,BC5,0)+IF(YEAR($BG$3)=$BR$2,BH5,0)</f>
        <v>13724.15</v>
      </c>
      <c r="BT5" s="70">
        <f>IF(YEAR($E$3)=$BR$2,G5,0)+IF(YEAR($I$3)=$BR$2,K5,0)+IF(YEAR($N$3)=$BR$2,P5,0)+IF(YEAR($S$3)=$BR$2,U5,0)+IF(YEAR($X$3)=$BR$2,Z5,0)+IF(YEAR($AC$3)=$BR$2,AE5,0)+IF(YEAR($AH$3)=$BR$2,AJ5,0)+IF(YEAR($AM$3)=$BR$2,AO5,0)+IF(YEAR($AR$3)=$BR$2,AT5,0)+IF(YEAR($AW$3)=$BR$2,AY5,0)+IF(YEAR($BB$3)=$BR$2,BD5,0)+IF(YEAR($BG$3)=$BR$2,BI5,0)</f>
        <v>5217.2700000000004</v>
      </c>
      <c r="BU5" s="70">
        <f t="shared" ref="BU5:BU16" si="38">IF(YEAR($E$3)=$BU$2,E5,0)+IF(YEAR($I$3)=$BU$2,I5,0)+IF(YEAR($N$3)=$BU$2,N5,0)+IF(YEAR($S$3)=$BU$2,S5,0)+IF(YEAR($X$3)=$BU$2,X5,0)+IF(YEAR($AC$3)=$BU$2,AC5,0)+IF(YEAR($AH$3)=$BU$2,AH5,0)+IF(YEAR($AM$3)=$BU$2,AM5,0)+IF(YEAR($AR$3)=$BU$2,AR5,0)+IF(YEAR($AW$3)=$BU$2,AW5,0)+IF(YEAR($BB$3)=$BU$2,BB5,0)+IF(YEAR($BG$3)=$BU$2,BG5,0)</f>
        <v>22000.04</v>
      </c>
      <c r="BV5" s="70">
        <f t="shared" ref="BV5:BV16" si="39">IF(YEAR($E$3)=$BU$2,F5,0)+IF(YEAR($I$3)=$BU$2,J5,0)+IF(YEAR($N$3)=$BU$2,O5,0)+IF(YEAR($S$3)=$BU$2,T5,0)+IF(YEAR($X$3)=$BU$2,Y5,0)+IF(YEAR($AC$3)=$BU$2,AD5,0)+IF(YEAR($AH$3)=$BU$2,AI5,0)+IF(YEAR($AM$3)=$BU$2,AN5,0)+IF(YEAR($AR$3)=$BU$2,AS5,0)+IF(YEAR($AW$3)=$BU$2,AX5,0)+IF(YEAR($BB$3)=$BU$2,BC5,0)+IF(YEAR($BG$3)=$BU$2,BH5,0)</f>
        <v>0</v>
      </c>
      <c r="BW5" s="70">
        <f t="shared" ref="BW5:BW16" si="40">IF(YEAR($E$3)=$BU$2,G5,0)+IF(YEAR($I$3)=$BU$2,K5,0)+IF(YEAR($N$3)=$BU$2,P5,0)+IF(YEAR($S$3)=$BU$2,U5,0)+IF(YEAR($X$3)=$BU$2,Z5,0)+IF(YEAR($AC$3)=$BU$2,AE5,0)+IF(YEAR($AH$3)=$BU$2,AJ5,0)+IF(YEAR($AM$3)=$BU$2,AO5,0)+IF(YEAR($AR$3)=$BU$2,AT5,0)+IF(YEAR($AW$3)=$BU$2,AY5,0)+IF(YEAR($BB$3)=$BU$2,BD5,0)+IF(YEAR($BG$3)=$BU$2,BI5,0)</f>
        <v>0</v>
      </c>
    </row>
    <row r="6" spans="1:75" ht="20.100000000000001" customHeight="1" x14ac:dyDescent="0.25">
      <c r="A6" s="60" t="s">
        <v>35</v>
      </c>
      <c r="B6" s="61" t="e">
        <f t="shared" si="0"/>
        <v>#DIV/0!</v>
      </c>
      <c r="C6" s="62">
        <v>0</v>
      </c>
      <c r="D6" s="63">
        <f t="shared" ref="D6:D17" si="41">C6/12</f>
        <v>0</v>
      </c>
      <c r="E6" s="64">
        <f>IF('Plano Aplicação'!$B$15=0,0,((($E$20+$E$22)/'Plano Aplicação'!$B$15)*'Plano Aplicação'!B4)+'Plano Aplicação'!B4)</f>
        <v>0</v>
      </c>
      <c r="F6" s="65">
        <f t="shared" ref="F6:F16" si="42">SUMIFS(utilizado,mes,E$2,descricao,$A6)</f>
        <v>0</v>
      </c>
      <c r="G6" s="65">
        <f>SUMIFS(Dados!K:K,mes,E$2,descricao,$A6)</f>
        <v>0</v>
      </c>
      <c r="H6" s="66">
        <f t="shared" si="1"/>
        <v>0</v>
      </c>
      <c r="I6" s="64">
        <f>IF('Plano Aplicação'!$C$15=0,0,((I$20/'Plano Aplicação'!$C$15)*'Plano Aplicação'!C4)+'Plano Aplicação'!C4)</f>
        <v>0</v>
      </c>
      <c r="J6" s="67">
        <f t="shared" si="2"/>
        <v>0</v>
      </c>
      <c r="K6" s="65">
        <f>SUMIFS(Dados!K:K,mes,I$2,descricao,$A6)</f>
        <v>0</v>
      </c>
      <c r="L6" s="68">
        <f t="shared" si="3"/>
        <v>0</v>
      </c>
      <c r="M6" s="69">
        <f t="shared" si="4"/>
        <v>0</v>
      </c>
      <c r="N6" s="64">
        <f>IF('Plano Aplicação'!$D$15=0,0,((N$20/'Plano Aplicação'!$D$15)*'Plano Aplicação'!D4)+'Plano Aplicação'!D4)</f>
        <v>0</v>
      </c>
      <c r="O6" s="67">
        <f t="shared" si="5"/>
        <v>0</v>
      </c>
      <c r="P6" s="65">
        <f>SUMIFS(Dados!K:K,mes,N$2,descricao,$A6)</f>
        <v>0</v>
      </c>
      <c r="Q6" s="63">
        <f t="shared" si="6"/>
        <v>0</v>
      </c>
      <c r="R6" s="69">
        <f t="shared" si="7"/>
        <v>0</v>
      </c>
      <c r="S6" s="64">
        <f>IF('Plano Aplicação'!$E$15=0,0,((S$20/'Plano Aplicação'!$E$15)*'Plano Aplicação'!E4)+'Plano Aplicação'!E4)</f>
        <v>0</v>
      </c>
      <c r="T6" s="67">
        <f t="shared" si="8"/>
        <v>0</v>
      </c>
      <c r="U6" s="65">
        <f>SUMIFS(Dados!K:K,mes,S$2,descricao,$A6)</f>
        <v>0</v>
      </c>
      <c r="V6" s="63">
        <f t="shared" si="9"/>
        <v>0</v>
      </c>
      <c r="W6" s="69">
        <f t="shared" si="10"/>
        <v>0</v>
      </c>
      <c r="X6" s="64">
        <f>IF('Plano Aplicação'!$F$15=0,0,((X$20/'Plano Aplicação'!$F$15)*'Plano Aplicação'!F4)+'Plano Aplicação'!F4)</f>
        <v>0</v>
      </c>
      <c r="Y6" s="67">
        <f t="shared" si="11"/>
        <v>0</v>
      </c>
      <c r="Z6" s="65">
        <f>SUMIFS(Dados!K:K,mes,X$2,descricao,$A6)</f>
        <v>0</v>
      </c>
      <c r="AA6" s="63">
        <f t="shared" si="12"/>
        <v>0</v>
      </c>
      <c r="AB6" s="69">
        <f t="shared" si="13"/>
        <v>0</v>
      </c>
      <c r="AC6" s="64">
        <f>IF('Plano Aplicação'!$G$15=0,0,((AC$20/'Plano Aplicação'!$G$15)*'Plano Aplicação'!G4)+'Plano Aplicação'!G4)</f>
        <v>0</v>
      </c>
      <c r="AD6" s="67">
        <f t="shared" si="14"/>
        <v>0</v>
      </c>
      <c r="AE6" s="65">
        <f>SUMIFS(Dados!K:K,mes,AC$2,descricao,$A6)</f>
        <v>0</v>
      </c>
      <c r="AF6" s="63">
        <f t="shared" si="15"/>
        <v>0</v>
      </c>
      <c r="AG6" s="69">
        <f t="shared" si="16"/>
        <v>0</v>
      </c>
      <c r="AH6" s="64">
        <f>IF('Plano Aplicação'!$H$15=0,0,((AH$20/'Plano Aplicação'!$H$15)*'Plano Aplicação'!H4)+'Plano Aplicação'!H4)</f>
        <v>0</v>
      </c>
      <c r="AI6" s="67">
        <f t="shared" si="17"/>
        <v>0</v>
      </c>
      <c r="AJ6" s="65">
        <f>SUMIFS(Dados!K:K,mes,AH$2,descricao,$A6)</f>
        <v>0</v>
      </c>
      <c r="AK6" s="63">
        <f t="shared" si="18"/>
        <v>0</v>
      </c>
      <c r="AL6" s="69">
        <f t="shared" si="19"/>
        <v>0</v>
      </c>
      <c r="AM6" s="64">
        <f>IF('Plano Aplicação'!$I$15=0,0,((AM$20/'Plano Aplicação'!$I$15)*'Plano Aplicação'!I4)+'Plano Aplicação'!I4)</f>
        <v>0</v>
      </c>
      <c r="AN6" s="67">
        <f t="shared" si="20"/>
        <v>0</v>
      </c>
      <c r="AO6" s="65">
        <f>SUMIFS(Dados!K:K,mes,AM$2,descricao,$A6)</f>
        <v>0</v>
      </c>
      <c r="AP6" s="63">
        <f t="shared" si="21"/>
        <v>0</v>
      </c>
      <c r="AQ6" s="69">
        <f t="shared" si="22"/>
        <v>0</v>
      </c>
      <c r="AR6" s="64">
        <f>IF('Plano Aplicação'!$J$15=0,0,((AR$20/'Plano Aplicação'!$J$15)*'Plano Aplicação'!J4)+'Plano Aplicação'!J4)</f>
        <v>0</v>
      </c>
      <c r="AS6" s="67">
        <f t="shared" si="23"/>
        <v>0</v>
      </c>
      <c r="AT6" s="65">
        <f>SUMIFS(Dados!K:K,mes,AR$2,descricao,$A6)</f>
        <v>0</v>
      </c>
      <c r="AU6" s="63">
        <f t="shared" si="24"/>
        <v>0</v>
      </c>
      <c r="AV6" s="69">
        <f t="shared" si="25"/>
        <v>0</v>
      </c>
      <c r="AW6" s="64">
        <f>IF('Plano Aplicação'!$K$15=0,0,((AW$20/'Plano Aplicação'!$K$15)*'Plano Aplicação'!K4)+'Plano Aplicação'!K4)</f>
        <v>0</v>
      </c>
      <c r="AX6" s="67">
        <f t="shared" si="26"/>
        <v>0</v>
      </c>
      <c r="AY6" s="65">
        <f>SUMIFS(Dados!K:K,mes,AW$2,descricao,$A6)</f>
        <v>0</v>
      </c>
      <c r="AZ6" s="63">
        <f t="shared" si="27"/>
        <v>0</v>
      </c>
      <c r="BA6" s="69">
        <f t="shared" si="28"/>
        <v>0</v>
      </c>
      <c r="BB6" s="64">
        <f>IF('Plano Aplicação'!$L$15=0,0,((BB$20/'Plano Aplicação'!$L$15)*'Plano Aplicação'!L4)+'Plano Aplicação'!L4)</f>
        <v>0</v>
      </c>
      <c r="BC6" s="67">
        <f t="shared" si="29"/>
        <v>0</v>
      </c>
      <c r="BD6" s="65">
        <f>SUMIFS(Dados!K:K,mes,BB$2,descricao,$A6)</f>
        <v>0</v>
      </c>
      <c r="BE6" s="63">
        <f t="shared" si="30"/>
        <v>0</v>
      </c>
      <c r="BF6" s="69">
        <f t="shared" si="31"/>
        <v>0</v>
      </c>
      <c r="BG6" s="64">
        <f>IF('Plano Aplicação'!$M$15=0,0,((BG$20/'Plano Aplicação'!$M$15)*'Plano Aplicação'!M4)+'Plano Aplicação'!M4)</f>
        <v>0</v>
      </c>
      <c r="BH6" s="67">
        <f t="shared" si="32"/>
        <v>0</v>
      </c>
      <c r="BI6" s="65">
        <f>SUMIFS(Dados!K:K,mes,BG$2,descricao,$A6)</f>
        <v>0</v>
      </c>
      <c r="BJ6" s="63">
        <f t="shared" si="33"/>
        <v>0</v>
      </c>
      <c r="BK6" s="69">
        <f t="shared" si="34"/>
        <v>0</v>
      </c>
      <c r="BM6" s="73">
        <f>BK6</f>
        <v>0</v>
      </c>
      <c r="BN6" s="74">
        <f t="shared" si="35"/>
        <v>0</v>
      </c>
      <c r="BO6" s="75" t="e">
        <f t="shared" si="36"/>
        <v>#DIV/0!</v>
      </c>
      <c r="BP6" s="75" t="e">
        <f t="shared" si="37"/>
        <v>#DIV/0!</v>
      </c>
      <c r="BR6" s="70">
        <f t="shared" ref="BR6:BR16" si="43">IF(YEAR(E$3)=BR$2,E6,0)+IF(YEAR(I$3)=BR$2,I6,0)+IF(YEAR(N$3)=BR$2,N6,0)+IF(YEAR(S$3)=BR$2,S6,0)+IF(YEAR(X$3)=BR$2,X6,0)+IF(YEAR(AC$3)=BR$2,AC6,0)+IF(YEAR(AH$3)=BR$2,AH6,0)+IF(YEAR(AM$3)=BR$2,AM6,0)+IF(YEAR(AR$3)=BR$2,AR6,0)+IF(YEAR(AW$3)=BR$2,AW6,0)+IF(YEAR(BB$3)=BR$2,BB6,0)+IF(YEAR(BG$3)=BR$2,BG6,0)</f>
        <v>0</v>
      </c>
      <c r="BS6" s="70">
        <f t="shared" ref="BS6:BS16" si="44">IF(YEAR($E$3)=$BR$2,F6,0)+IF(YEAR($I$3)=$BR$2,J6,0)+IF(YEAR($N$3)=$BR$2,O6,0)+IF(YEAR($S$3)=$BR$2,T6,0)+IF(YEAR($X$3)=$BR$2,Y6,0)+IF(YEAR($AC$3)=$BR$2,AD6,0)+IF(YEAR($AH$3)=$BR$2,AI6,0)+IF(YEAR($AM$3)=$BR$2,AN6,0)+IF(YEAR($AR$3)=$BR$2,AS6,0)+IF(YEAR($AW$3)=$BR$2,AX6,0)+IF(YEAR($BB$3)=$BR$2,BC6,0)+IF(YEAR($BG$3)=$BR$2,BH6,0)</f>
        <v>0</v>
      </c>
      <c r="BT6" s="70">
        <f t="shared" ref="BT6:BT16" si="45">IF(YEAR($E$3)=$BR$2,G6,0)+IF(YEAR($I$3)=$BR$2,K6,0)+IF(YEAR($N$3)=$BR$2,P6,0)+IF(YEAR($S$3)=$BR$2,U6,0)+IF(YEAR($X$3)=$BR$2,Z6,0)+IF(YEAR($AC$3)=$BR$2,AE6,0)+IF(YEAR($AH$3)=$BR$2,AJ6,0)+IF(YEAR($AM$3)=$BR$2,AO6,0)+IF(YEAR($AR$3)=$BR$2,AT6,0)+IF(YEAR($AW$3)=$BR$2,AY6,0)+IF(YEAR($BB$3)=$BR$2,BD6,0)+IF(YEAR($BG$3)=$BR$2,BI6,0)</f>
        <v>0</v>
      </c>
      <c r="BU6" s="70">
        <f t="shared" si="38"/>
        <v>0</v>
      </c>
      <c r="BV6" s="70">
        <f t="shared" si="39"/>
        <v>0</v>
      </c>
      <c r="BW6" s="70">
        <f t="shared" si="40"/>
        <v>0</v>
      </c>
    </row>
    <row r="7" spans="1:75" ht="20.100000000000001" customHeight="1" x14ac:dyDescent="0.25">
      <c r="A7" s="60" t="s">
        <v>20</v>
      </c>
      <c r="B7" s="76" t="e">
        <f t="shared" si="0"/>
        <v>#DIV/0!</v>
      </c>
      <c r="C7" s="62">
        <v>0</v>
      </c>
      <c r="D7" s="63">
        <f t="shared" si="41"/>
        <v>0</v>
      </c>
      <c r="E7" s="64">
        <f>IF('Plano Aplicação'!$B$15=0,0,((($E$20+$E$22)/'Plano Aplicação'!$B$15)*'Plano Aplicação'!B5)+'Plano Aplicação'!B5)</f>
        <v>3000</v>
      </c>
      <c r="F7" s="65">
        <f t="shared" si="42"/>
        <v>3900</v>
      </c>
      <c r="G7" s="65">
        <f>SUMIFS(Dados!K:K,mes,E$2,descricao,$A7)</f>
        <v>0</v>
      </c>
      <c r="H7" s="66">
        <f t="shared" si="1"/>
        <v>-900</v>
      </c>
      <c r="I7" s="64">
        <f>IF('Plano Aplicação'!$C$15=0,0,((I$20/'Plano Aplicação'!$C$15)*'Plano Aplicação'!C5)+'Plano Aplicação'!C5)</f>
        <v>3000.2295002295004</v>
      </c>
      <c r="J7" s="67">
        <f t="shared" si="2"/>
        <v>2700</v>
      </c>
      <c r="K7" s="65">
        <f>SUMIFS(Dados!K:K,mes,I$2,descricao,$A7)</f>
        <v>0</v>
      </c>
      <c r="L7" s="68">
        <f t="shared" si="3"/>
        <v>300.22950022950045</v>
      </c>
      <c r="M7" s="69">
        <f t="shared" si="4"/>
        <v>-599.77049977049955</v>
      </c>
      <c r="N7" s="64">
        <f>IF('Plano Aplicação'!$D$15=0,0,((N$20/'Plano Aplicação'!$D$15)*'Plano Aplicação'!D5)+'Plano Aplicação'!D5)</f>
        <v>3000.1260001260002</v>
      </c>
      <c r="O7" s="67">
        <f t="shared" si="5"/>
        <v>4232</v>
      </c>
      <c r="P7" s="65">
        <f>SUMIFS(Dados!K:K,mes,N$2,descricao,$A7)</f>
        <v>0</v>
      </c>
      <c r="Q7" s="63">
        <f>N7-O7</f>
        <v>-1231.8739998739998</v>
      </c>
      <c r="R7" s="69">
        <f>M7+N7-O7</f>
        <v>-1831.6444996444993</v>
      </c>
      <c r="S7" s="64">
        <f>IF('Plano Aplicação'!$E$15=0,0,((S$20/'Plano Aplicação'!$E$15)*'Plano Aplicação'!E5)+'Plano Aplicação'!E5)</f>
        <v>3000.3060003060004</v>
      </c>
      <c r="T7" s="67">
        <f t="shared" si="8"/>
        <v>5482</v>
      </c>
      <c r="U7" s="65">
        <f>SUMIFS(Dados!K:K,mes,S$2,descricao,$A7)</f>
        <v>0</v>
      </c>
      <c r="V7" s="63">
        <f>S7-T7</f>
        <v>-2481.6939996939996</v>
      </c>
      <c r="W7" s="69">
        <f>R7+S7-T7</f>
        <v>-4313.3384993384989</v>
      </c>
      <c r="X7" s="64">
        <f>IF('Plano Aplicação'!$F$15=0,0,((X$20/'Plano Aplicação'!$F$15)*'Plano Aplicação'!F5)+'Plano Aplicação'!F5)</f>
        <v>3000.1755001755</v>
      </c>
      <c r="Y7" s="67">
        <f t="shared" si="11"/>
        <v>5482</v>
      </c>
      <c r="Z7" s="65">
        <f>SUMIFS(Dados!K:K,mes,X$2,descricao,$A7)</f>
        <v>0</v>
      </c>
      <c r="AA7" s="63">
        <f>X7-Y7</f>
        <v>-2481.8244998245</v>
      </c>
      <c r="AB7" s="69">
        <f>W7+X7-Y7</f>
        <v>-6795.1629991629989</v>
      </c>
      <c r="AC7" s="64">
        <f>IF('Plano Aplicação'!$G$15=0,0,((AC$20/'Plano Aplicação'!$G$15)*'Plano Aplicação'!G5)+'Plano Aplicação'!G5)</f>
        <v>3000.1485001485003</v>
      </c>
      <c r="AD7" s="67">
        <f t="shared" si="14"/>
        <v>4482</v>
      </c>
      <c r="AE7" s="65">
        <f>SUMIFS(Dados!K:K,mes,AC$2,descricao,$A7)</f>
        <v>1000</v>
      </c>
      <c r="AF7" s="63">
        <f>AC7-AD7</f>
        <v>-1481.8514998514997</v>
      </c>
      <c r="AG7" s="69">
        <f>AB7+AC7-AD7</f>
        <v>-8277.0144990144981</v>
      </c>
      <c r="AH7" s="64">
        <f>IF('Plano Aplicação'!$H$15=0,0,((AH$20/'Plano Aplicação'!$H$15)*'Plano Aplicação'!H5)+'Plano Aplicação'!H5)</f>
        <v>3000</v>
      </c>
      <c r="AI7" s="67">
        <f t="shared" si="17"/>
        <v>0</v>
      </c>
      <c r="AJ7" s="65">
        <f>SUMIFS(Dados!K:K,mes,AH$2,descricao,$A7)</f>
        <v>0</v>
      </c>
      <c r="AK7" s="63">
        <f>AH7-AI7</f>
        <v>3000</v>
      </c>
      <c r="AL7" s="69">
        <f>AG7+AH7-AI7</f>
        <v>-5277.0144990144981</v>
      </c>
      <c r="AM7" s="64">
        <f>IF('Plano Aplicação'!$I$15=0,0,((AM$20/'Plano Aplicação'!$I$15)*'Plano Aplicação'!I5)+'Plano Aplicação'!I5)</f>
        <v>3000</v>
      </c>
      <c r="AN7" s="67">
        <f t="shared" si="20"/>
        <v>0</v>
      </c>
      <c r="AO7" s="65">
        <f>SUMIFS(Dados!K:K,mes,AM$2,descricao,$A7)</f>
        <v>0</v>
      </c>
      <c r="AP7" s="63">
        <f>AM7-AN7</f>
        <v>3000</v>
      </c>
      <c r="AQ7" s="69">
        <f>AL7+AM7-AN7</f>
        <v>-2277.0144990144981</v>
      </c>
      <c r="AR7" s="64">
        <f>IF('Plano Aplicação'!$J$15=0,0,((AR$20/'Plano Aplicação'!$J$15)*'Plano Aplicação'!J5)+'Plano Aplicação'!J5)</f>
        <v>3000</v>
      </c>
      <c r="AS7" s="67">
        <f t="shared" si="23"/>
        <v>0</v>
      </c>
      <c r="AT7" s="65">
        <f>SUMIFS(Dados!K:K,mes,AR$2,descricao,$A7)</f>
        <v>0</v>
      </c>
      <c r="AU7" s="63">
        <f>AR7-AS7</f>
        <v>3000</v>
      </c>
      <c r="AV7" s="69">
        <f>AQ7+AR7-AS7</f>
        <v>722.98550098550186</v>
      </c>
      <c r="AW7" s="64">
        <f>IF('Plano Aplicação'!$K$15=0,0,((AW$20/'Plano Aplicação'!$K$15)*'Plano Aplicação'!K5)+'Plano Aplicação'!K5)</f>
        <v>3000</v>
      </c>
      <c r="AX7" s="67">
        <f t="shared" si="26"/>
        <v>0</v>
      </c>
      <c r="AY7" s="65">
        <f>SUMIFS(Dados!K:K,mes,AW$2,descricao,$A7)</f>
        <v>0</v>
      </c>
      <c r="AZ7" s="63">
        <f>AW7-AX7</f>
        <v>3000</v>
      </c>
      <c r="BA7" s="69">
        <f>AV7+AW7-AX7</f>
        <v>3722.9855009855019</v>
      </c>
      <c r="BB7" s="64">
        <f>IF('Plano Aplicação'!$L$15=0,0,((BB$20/'Plano Aplicação'!$L$15)*'Plano Aplicação'!L5)+'Plano Aplicação'!L5)</f>
        <v>3000</v>
      </c>
      <c r="BC7" s="67">
        <f t="shared" si="29"/>
        <v>0</v>
      </c>
      <c r="BD7" s="65">
        <f>SUMIFS(Dados!K:K,mes,BB$2,descricao,$A7)</f>
        <v>0</v>
      </c>
      <c r="BE7" s="63">
        <f>BB7-BC7</f>
        <v>3000</v>
      </c>
      <c r="BF7" s="69">
        <f>BA7+BB7-BC7</f>
        <v>6722.9855009855019</v>
      </c>
      <c r="BG7" s="64">
        <f>IF('Plano Aplicação'!$M$15=0,0,((BG$20/'Plano Aplicação'!$M$15)*'Plano Aplicação'!M5)+'Plano Aplicação'!M5)</f>
        <v>3000</v>
      </c>
      <c r="BH7" s="67">
        <f t="shared" si="32"/>
        <v>0</v>
      </c>
      <c r="BI7" s="65">
        <f>SUMIFS(Dados!K:K,mes,BG$2,descricao,$A7)</f>
        <v>0</v>
      </c>
      <c r="BJ7" s="63">
        <f>BG7-BH7</f>
        <v>3000</v>
      </c>
      <c r="BK7" s="69">
        <f>BF7+BG7-BH7</f>
        <v>9722.9855009855019</v>
      </c>
      <c r="BM7" s="73">
        <f>BK7</f>
        <v>9722.9855009855019</v>
      </c>
      <c r="BN7" s="74">
        <f t="shared" si="35"/>
        <v>0.24307439445024309</v>
      </c>
      <c r="BO7" s="75" t="e">
        <f t="shared" si="36"/>
        <v>#DIV/0!</v>
      </c>
      <c r="BP7" s="75" t="e">
        <f t="shared" si="37"/>
        <v>#DIV/0!</v>
      </c>
      <c r="BR7" s="70">
        <f t="shared" si="43"/>
        <v>18000.985500985502</v>
      </c>
      <c r="BS7" s="70">
        <f t="shared" si="44"/>
        <v>26278</v>
      </c>
      <c r="BT7" s="70">
        <f t="shared" si="45"/>
        <v>1000</v>
      </c>
      <c r="BU7" s="70">
        <f t="shared" si="38"/>
        <v>18000</v>
      </c>
      <c r="BV7" s="70">
        <f t="shared" si="39"/>
        <v>0</v>
      </c>
      <c r="BW7" s="70">
        <f t="shared" si="40"/>
        <v>0</v>
      </c>
    </row>
    <row r="8" spans="1:75" ht="20.100000000000001" customHeight="1" x14ac:dyDescent="0.25">
      <c r="A8" s="60" t="s">
        <v>21</v>
      </c>
      <c r="B8" s="76" t="e">
        <f t="shared" si="0"/>
        <v>#DIV/0!</v>
      </c>
      <c r="C8" s="62">
        <v>0</v>
      </c>
      <c r="D8" s="63">
        <f t="shared" si="41"/>
        <v>0</v>
      </c>
      <c r="E8" s="64">
        <f>IF('Plano Aplicação'!$B$15=0,0,((($E$20+$E$22)/'Plano Aplicação'!$B$15)*'Plano Aplicação'!B6)+'Plano Aplicação'!B6)</f>
        <v>0</v>
      </c>
      <c r="F8" s="65">
        <f t="shared" si="42"/>
        <v>0</v>
      </c>
      <c r="G8" s="65">
        <f>SUMIFS(Dados!K:K,mes,E$2,descricao,$A8)</f>
        <v>0</v>
      </c>
      <c r="H8" s="66">
        <f t="shared" si="1"/>
        <v>0</v>
      </c>
      <c r="I8" s="64">
        <f>IF('Plano Aplicação'!$C$15=0,0,((I$20/'Plano Aplicação'!$C$15)*'Plano Aplicação'!C6)+'Plano Aplicação'!C6)</f>
        <v>0</v>
      </c>
      <c r="J8" s="67">
        <f t="shared" si="2"/>
        <v>0</v>
      </c>
      <c r="K8" s="65">
        <f>SUMIFS(Dados!K:K,mes,I$2,descricao,$A8)</f>
        <v>0</v>
      </c>
      <c r="L8" s="68">
        <f t="shared" si="3"/>
        <v>0</v>
      </c>
      <c r="M8" s="69">
        <f t="shared" si="4"/>
        <v>0</v>
      </c>
      <c r="N8" s="64">
        <f>IF('Plano Aplicação'!$D$15=0,0,((N$20/'Plano Aplicação'!$D$15)*'Plano Aplicação'!D6)+'Plano Aplicação'!D6)</f>
        <v>0</v>
      </c>
      <c r="O8" s="67">
        <f t="shared" si="5"/>
        <v>0</v>
      </c>
      <c r="P8" s="65">
        <f>SUMIFS(Dados!K:K,mes,N$2,descricao,$A8)</f>
        <v>0</v>
      </c>
      <c r="Q8" s="63">
        <f t="shared" ref="Q8:Q16" si="46">N8-O8</f>
        <v>0</v>
      </c>
      <c r="R8" s="69">
        <f t="shared" ref="R8:R16" si="47">M8+N8-O8</f>
        <v>0</v>
      </c>
      <c r="S8" s="64">
        <f>IF('Plano Aplicação'!$E$15=0,0,((S$20/'Plano Aplicação'!$E$15)*'Plano Aplicação'!E6)+'Plano Aplicação'!E6)</f>
        <v>0</v>
      </c>
      <c r="T8" s="67">
        <f t="shared" si="8"/>
        <v>0</v>
      </c>
      <c r="U8" s="65">
        <f>SUMIFS(Dados!K:K,mes,S$2,descricao,$A8)</f>
        <v>0</v>
      </c>
      <c r="V8" s="63">
        <f t="shared" ref="V8:V16" si="48">S8-T8</f>
        <v>0</v>
      </c>
      <c r="W8" s="69">
        <f t="shared" ref="W8:W16" si="49">R8+S8-T8</f>
        <v>0</v>
      </c>
      <c r="X8" s="64">
        <f>IF('Plano Aplicação'!$F$15=0,0,((X$20/'Plano Aplicação'!$F$15)*'Plano Aplicação'!F6)+'Plano Aplicação'!F6)</f>
        <v>0</v>
      </c>
      <c r="Y8" s="67">
        <f t="shared" si="11"/>
        <v>0</v>
      </c>
      <c r="Z8" s="65">
        <f>SUMIFS(Dados!K:K,mes,X$2,descricao,$A8)</f>
        <v>0</v>
      </c>
      <c r="AA8" s="63">
        <f t="shared" ref="AA8:AA16" si="50">X8-Y8</f>
        <v>0</v>
      </c>
      <c r="AB8" s="69">
        <f t="shared" ref="AB8:AB16" si="51">W8+X8-Y8</f>
        <v>0</v>
      </c>
      <c r="AC8" s="64">
        <f>IF('Plano Aplicação'!$G$15=0,0,((AC$20/'Plano Aplicação'!$G$15)*'Plano Aplicação'!G6)+'Plano Aplicação'!G6)</f>
        <v>0</v>
      </c>
      <c r="AD8" s="67">
        <f t="shared" si="14"/>
        <v>0</v>
      </c>
      <c r="AE8" s="65">
        <f>SUMIFS(Dados!K:K,mes,AC$2,descricao,$A8)</f>
        <v>0</v>
      </c>
      <c r="AF8" s="63">
        <f t="shared" ref="AF8:AF16" si="52">AC8-AD8</f>
        <v>0</v>
      </c>
      <c r="AG8" s="69">
        <f t="shared" ref="AG8:AG16" si="53">AB8+AC8-AD8</f>
        <v>0</v>
      </c>
      <c r="AH8" s="64">
        <f>IF('Plano Aplicação'!$H$15=0,0,((AH$20/'Plano Aplicação'!$H$15)*'Plano Aplicação'!H6)+'Plano Aplicação'!H6)</f>
        <v>0</v>
      </c>
      <c r="AI8" s="67">
        <f t="shared" si="17"/>
        <v>0</v>
      </c>
      <c r="AJ8" s="65">
        <f>SUMIFS(Dados!K:K,mes,AH$2,descricao,$A8)</f>
        <v>0</v>
      </c>
      <c r="AK8" s="63">
        <f t="shared" ref="AK8:AK16" si="54">AH8-AI8</f>
        <v>0</v>
      </c>
      <c r="AL8" s="69">
        <f t="shared" ref="AL8:AL16" si="55">AG8+AH8-AI8</f>
        <v>0</v>
      </c>
      <c r="AM8" s="64">
        <f>IF('Plano Aplicação'!$I$15=0,0,((AM$20/'Plano Aplicação'!$I$15)*'Plano Aplicação'!I6)+'Plano Aplicação'!I6)</f>
        <v>0</v>
      </c>
      <c r="AN8" s="67">
        <f t="shared" si="20"/>
        <v>0</v>
      </c>
      <c r="AO8" s="65">
        <f>SUMIFS(Dados!K:K,mes,AM$2,descricao,$A8)</f>
        <v>0</v>
      </c>
      <c r="AP8" s="63">
        <f t="shared" ref="AP8:AP16" si="56">AM8-AN8</f>
        <v>0</v>
      </c>
      <c r="AQ8" s="69">
        <f t="shared" ref="AQ8:AQ16" si="57">AL8+AM8-AN8</f>
        <v>0</v>
      </c>
      <c r="AR8" s="64">
        <f>IF('Plano Aplicação'!$J$15=0,0,((AR$20/'Plano Aplicação'!$J$15)*'Plano Aplicação'!J6)+'Plano Aplicação'!J6)</f>
        <v>0</v>
      </c>
      <c r="AS8" s="67">
        <f t="shared" si="23"/>
        <v>0</v>
      </c>
      <c r="AT8" s="65">
        <f>SUMIFS(Dados!K:K,mes,AR$2,descricao,$A8)</f>
        <v>0</v>
      </c>
      <c r="AU8" s="63">
        <f t="shared" ref="AU8:AU16" si="58">AR8-AS8</f>
        <v>0</v>
      </c>
      <c r="AV8" s="69">
        <f t="shared" ref="AV8:AV16" si="59">AQ8+AR8-AS8</f>
        <v>0</v>
      </c>
      <c r="AW8" s="64">
        <f>IF('Plano Aplicação'!$K$15=0,0,((AW$20/'Plano Aplicação'!$K$15)*'Plano Aplicação'!K6)+'Plano Aplicação'!K6)</f>
        <v>0</v>
      </c>
      <c r="AX8" s="67">
        <f t="shared" si="26"/>
        <v>0</v>
      </c>
      <c r="AY8" s="65">
        <f>SUMIFS(Dados!K:K,mes,AW$2,descricao,$A8)</f>
        <v>0</v>
      </c>
      <c r="AZ8" s="63">
        <f t="shared" ref="AZ8:AZ16" si="60">AW8-AX8</f>
        <v>0</v>
      </c>
      <c r="BA8" s="69">
        <f t="shared" ref="BA8:BA16" si="61">AV8+AW8-AX8</f>
        <v>0</v>
      </c>
      <c r="BB8" s="64">
        <f>IF('Plano Aplicação'!$L$15=0,0,((BB$20/'Plano Aplicação'!$L$15)*'Plano Aplicação'!L6)+'Plano Aplicação'!L6)</f>
        <v>0</v>
      </c>
      <c r="BC8" s="67">
        <f t="shared" si="29"/>
        <v>0</v>
      </c>
      <c r="BD8" s="65">
        <f>SUMIFS(Dados!K:K,mes,BB$2,descricao,$A8)</f>
        <v>0</v>
      </c>
      <c r="BE8" s="63">
        <f t="shared" ref="BE8:BE16" si="62">BB8-BC8</f>
        <v>0</v>
      </c>
      <c r="BF8" s="69">
        <f t="shared" ref="BF8:BF16" si="63">BA8+BB8-BC8</f>
        <v>0</v>
      </c>
      <c r="BG8" s="64">
        <f>IF('Plano Aplicação'!$M$15=0,0,((BG$20/'Plano Aplicação'!$M$15)*'Plano Aplicação'!M6)+'Plano Aplicação'!M6)</f>
        <v>0</v>
      </c>
      <c r="BH8" s="67">
        <f t="shared" si="32"/>
        <v>0</v>
      </c>
      <c r="BI8" s="65">
        <f>SUMIFS(Dados!K:K,mes,BG$2,descricao,$A8)</f>
        <v>0</v>
      </c>
      <c r="BJ8" s="63">
        <f t="shared" ref="BJ8:BJ16" si="64">BG8-BH8</f>
        <v>0</v>
      </c>
      <c r="BK8" s="69">
        <f t="shared" ref="BK8:BK16" si="65">BF8+BG8-BH8</f>
        <v>0</v>
      </c>
      <c r="BM8" s="73">
        <f t="shared" ref="BM8:BM16" si="66">BK8</f>
        <v>0</v>
      </c>
      <c r="BN8" s="74">
        <f t="shared" si="35"/>
        <v>0</v>
      </c>
      <c r="BO8" s="75" t="e">
        <f t="shared" si="36"/>
        <v>#DIV/0!</v>
      </c>
      <c r="BP8" s="75" t="e">
        <f t="shared" si="37"/>
        <v>#DIV/0!</v>
      </c>
      <c r="BR8" s="70">
        <f t="shared" si="43"/>
        <v>0</v>
      </c>
      <c r="BS8" s="70">
        <f t="shared" si="44"/>
        <v>0</v>
      </c>
      <c r="BT8" s="70">
        <f t="shared" si="45"/>
        <v>0</v>
      </c>
      <c r="BU8" s="70">
        <f t="shared" si="38"/>
        <v>0</v>
      </c>
      <c r="BV8" s="70">
        <f t="shared" si="39"/>
        <v>0</v>
      </c>
      <c r="BW8" s="70">
        <f t="shared" si="40"/>
        <v>0</v>
      </c>
    </row>
    <row r="9" spans="1:75" ht="20.100000000000001" customHeight="1" x14ac:dyDescent="0.25">
      <c r="A9" s="60" t="s">
        <v>22</v>
      </c>
      <c r="B9" s="76" t="e">
        <f t="shared" si="0"/>
        <v>#DIV/0!</v>
      </c>
      <c r="C9" s="62">
        <v>0</v>
      </c>
      <c r="D9" s="63">
        <f t="shared" si="41"/>
        <v>0</v>
      </c>
      <c r="E9" s="64">
        <f>IF('Plano Aplicação'!$B$15=0,0,((($E$20+$E$22)/'Plano Aplicação'!$B$15)*'Plano Aplicação'!B7)+'Plano Aplicação'!B7)</f>
        <v>0</v>
      </c>
      <c r="F9" s="65">
        <f t="shared" si="42"/>
        <v>0</v>
      </c>
      <c r="G9" s="65">
        <f>SUMIFS(Dados!K:K,mes,E$2,descricao,$A9)</f>
        <v>0</v>
      </c>
      <c r="H9" s="66">
        <f t="shared" si="1"/>
        <v>0</v>
      </c>
      <c r="I9" s="64">
        <f>IF('Plano Aplicação'!$C$15=0,0,((I$20/'Plano Aplicação'!$C$15)*'Plano Aplicação'!C7)+'Plano Aplicação'!C7)</f>
        <v>0</v>
      </c>
      <c r="J9" s="67">
        <f t="shared" si="2"/>
        <v>0</v>
      </c>
      <c r="K9" s="65">
        <f>SUMIFS(Dados!K:K,mes,I$2,descricao,$A9)</f>
        <v>0</v>
      </c>
      <c r="L9" s="68">
        <f t="shared" si="3"/>
        <v>0</v>
      </c>
      <c r="M9" s="69">
        <f t="shared" si="4"/>
        <v>0</v>
      </c>
      <c r="N9" s="64">
        <f>IF('Plano Aplicação'!$D$15=0,0,((N$20/'Plano Aplicação'!$D$15)*'Plano Aplicação'!D7)+'Plano Aplicação'!D7)</f>
        <v>0</v>
      </c>
      <c r="O9" s="67">
        <f t="shared" si="5"/>
        <v>0</v>
      </c>
      <c r="P9" s="65">
        <f>SUMIFS(Dados!K:K,mes,N$2,descricao,$A9)</f>
        <v>0</v>
      </c>
      <c r="Q9" s="63">
        <f t="shared" si="46"/>
        <v>0</v>
      </c>
      <c r="R9" s="69">
        <f t="shared" si="47"/>
        <v>0</v>
      </c>
      <c r="S9" s="64">
        <f>IF('Plano Aplicação'!$E$15=0,0,((S$20/'Plano Aplicação'!$E$15)*'Plano Aplicação'!E7)+'Plano Aplicação'!E7)</f>
        <v>0</v>
      </c>
      <c r="T9" s="67">
        <f t="shared" si="8"/>
        <v>0</v>
      </c>
      <c r="U9" s="65">
        <f>SUMIFS(Dados!K:K,mes,S$2,descricao,$A9)</f>
        <v>0</v>
      </c>
      <c r="V9" s="63">
        <f t="shared" si="48"/>
        <v>0</v>
      </c>
      <c r="W9" s="69">
        <f t="shared" si="49"/>
        <v>0</v>
      </c>
      <c r="X9" s="64">
        <f>IF('Plano Aplicação'!$F$15=0,0,((X$20/'Plano Aplicação'!$F$15)*'Plano Aplicação'!F7)+'Plano Aplicação'!F7)</f>
        <v>0</v>
      </c>
      <c r="Y9" s="67">
        <f t="shared" si="11"/>
        <v>0</v>
      </c>
      <c r="Z9" s="65">
        <f>SUMIFS(Dados!K:K,mes,X$2,descricao,$A9)</f>
        <v>0</v>
      </c>
      <c r="AA9" s="63">
        <f t="shared" si="50"/>
        <v>0</v>
      </c>
      <c r="AB9" s="69">
        <f t="shared" si="51"/>
        <v>0</v>
      </c>
      <c r="AC9" s="64">
        <f>IF('Plano Aplicação'!$G$15=0,0,((AC$20/'Plano Aplicação'!$G$15)*'Plano Aplicação'!G7)+'Plano Aplicação'!G7)</f>
        <v>0</v>
      </c>
      <c r="AD9" s="67">
        <f t="shared" si="14"/>
        <v>0</v>
      </c>
      <c r="AE9" s="65">
        <f>SUMIFS(Dados!K:K,mes,AC$2,descricao,$A9)</f>
        <v>0</v>
      </c>
      <c r="AF9" s="63">
        <f t="shared" si="52"/>
        <v>0</v>
      </c>
      <c r="AG9" s="69">
        <f t="shared" si="53"/>
        <v>0</v>
      </c>
      <c r="AH9" s="64">
        <f>IF('Plano Aplicação'!$H$15=0,0,((AH$20/'Plano Aplicação'!$H$15)*'Plano Aplicação'!H7)+'Plano Aplicação'!H7)</f>
        <v>0</v>
      </c>
      <c r="AI9" s="67">
        <f t="shared" si="17"/>
        <v>0</v>
      </c>
      <c r="AJ9" s="65">
        <f>SUMIFS(Dados!K:K,mes,AH$2,descricao,$A9)</f>
        <v>0</v>
      </c>
      <c r="AK9" s="63">
        <f t="shared" si="54"/>
        <v>0</v>
      </c>
      <c r="AL9" s="69">
        <f t="shared" si="55"/>
        <v>0</v>
      </c>
      <c r="AM9" s="64">
        <f>IF('Plano Aplicação'!$I$15=0,0,((AM$20/'Plano Aplicação'!$I$15)*'Plano Aplicação'!I7)+'Plano Aplicação'!I7)</f>
        <v>0</v>
      </c>
      <c r="AN9" s="67">
        <f t="shared" si="20"/>
        <v>0</v>
      </c>
      <c r="AO9" s="65">
        <f>SUMIFS(Dados!K:K,mes,AM$2,descricao,$A9)</f>
        <v>0</v>
      </c>
      <c r="AP9" s="63">
        <f t="shared" si="56"/>
        <v>0</v>
      </c>
      <c r="AQ9" s="69">
        <f t="shared" si="57"/>
        <v>0</v>
      </c>
      <c r="AR9" s="64">
        <f>IF('Plano Aplicação'!$J$15=0,0,((AR$20/'Plano Aplicação'!$J$15)*'Plano Aplicação'!J7)+'Plano Aplicação'!J7)</f>
        <v>0</v>
      </c>
      <c r="AS9" s="67">
        <f t="shared" si="23"/>
        <v>0</v>
      </c>
      <c r="AT9" s="65">
        <f>SUMIFS(Dados!K:K,mes,AR$2,descricao,$A9)</f>
        <v>0</v>
      </c>
      <c r="AU9" s="63">
        <f t="shared" si="58"/>
        <v>0</v>
      </c>
      <c r="AV9" s="69">
        <f t="shared" si="59"/>
        <v>0</v>
      </c>
      <c r="AW9" s="64">
        <f>IF('Plano Aplicação'!$K$15=0,0,((AW$20/'Plano Aplicação'!$K$15)*'Plano Aplicação'!K7)+'Plano Aplicação'!K7)</f>
        <v>0</v>
      </c>
      <c r="AX9" s="67">
        <f t="shared" si="26"/>
        <v>0</v>
      </c>
      <c r="AY9" s="65">
        <f>SUMIFS(Dados!K:K,mes,AW$2,descricao,$A9)</f>
        <v>0</v>
      </c>
      <c r="AZ9" s="63">
        <f t="shared" si="60"/>
        <v>0</v>
      </c>
      <c r="BA9" s="69">
        <f t="shared" si="61"/>
        <v>0</v>
      </c>
      <c r="BB9" s="64">
        <f>IF('Plano Aplicação'!$L$15=0,0,((BB$20/'Plano Aplicação'!$L$15)*'Plano Aplicação'!L7)+'Plano Aplicação'!L7)</f>
        <v>0</v>
      </c>
      <c r="BC9" s="67">
        <f t="shared" si="29"/>
        <v>0</v>
      </c>
      <c r="BD9" s="65">
        <f>SUMIFS(Dados!K:K,mes,BB$2,descricao,$A9)</f>
        <v>0</v>
      </c>
      <c r="BE9" s="63">
        <f t="shared" si="62"/>
        <v>0</v>
      </c>
      <c r="BF9" s="69">
        <f t="shared" si="63"/>
        <v>0</v>
      </c>
      <c r="BG9" s="64">
        <f>IF('Plano Aplicação'!$M$15=0,0,((BG$20/'Plano Aplicação'!$M$15)*'Plano Aplicação'!M7)+'Plano Aplicação'!M7)</f>
        <v>0</v>
      </c>
      <c r="BH9" s="67">
        <f t="shared" si="32"/>
        <v>0</v>
      </c>
      <c r="BI9" s="65">
        <f>SUMIFS(Dados!K:K,mes,BG$2,descricao,$A9)</f>
        <v>0</v>
      </c>
      <c r="BJ9" s="63">
        <f t="shared" si="64"/>
        <v>0</v>
      </c>
      <c r="BK9" s="69">
        <f t="shared" si="65"/>
        <v>0</v>
      </c>
      <c r="BM9" s="73">
        <f t="shared" si="66"/>
        <v>0</v>
      </c>
      <c r="BN9" s="74">
        <f t="shared" si="35"/>
        <v>0</v>
      </c>
      <c r="BO9" s="75" t="e">
        <f t="shared" si="36"/>
        <v>#DIV/0!</v>
      </c>
      <c r="BP9" s="75" t="e">
        <f t="shared" si="37"/>
        <v>#DIV/0!</v>
      </c>
      <c r="BR9" s="70">
        <f t="shared" si="43"/>
        <v>0</v>
      </c>
      <c r="BS9" s="70">
        <f t="shared" si="44"/>
        <v>0</v>
      </c>
      <c r="BT9" s="70">
        <f t="shared" si="45"/>
        <v>0</v>
      </c>
      <c r="BU9" s="70">
        <f t="shared" si="38"/>
        <v>0</v>
      </c>
      <c r="BV9" s="70">
        <f t="shared" si="39"/>
        <v>0</v>
      </c>
      <c r="BW9" s="70">
        <f t="shared" si="40"/>
        <v>0</v>
      </c>
    </row>
    <row r="10" spans="1:75" ht="20.100000000000001" customHeight="1" x14ac:dyDescent="0.25">
      <c r="A10" s="60" t="s">
        <v>23</v>
      </c>
      <c r="B10" s="76" t="e">
        <f t="shared" si="0"/>
        <v>#DIV/0!</v>
      </c>
      <c r="C10" s="62">
        <v>0</v>
      </c>
      <c r="D10" s="63">
        <f t="shared" si="41"/>
        <v>0</v>
      </c>
      <c r="E10" s="64">
        <f>IF('Plano Aplicação'!$B$15=0,0,((($E$20+$E$22)/'Plano Aplicação'!$B$15)*'Plano Aplicação'!B8)+'Plano Aplicação'!B8)</f>
        <v>0</v>
      </c>
      <c r="F10" s="65">
        <f t="shared" si="42"/>
        <v>0</v>
      </c>
      <c r="G10" s="65">
        <f>SUMIFS(Dados!K:K,mes,E$2,descricao,$A10)</f>
        <v>0</v>
      </c>
      <c r="H10" s="66">
        <f t="shared" si="1"/>
        <v>0</v>
      </c>
      <c r="I10" s="64">
        <f>IF('Plano Aplicação'!$C$15=0,0,((I$20/'Plano Aplicação'!$C$15)*'Plano Aplicação'!C8)+'Plano Aplicação'!C8)</f>
        <v>0</v>
      </c>
      <c r="J10" s="67">
        <f t="shared" si="2"/>
        <v>0</v>
      </c>
      <c r="K10" s="65">
        <f>SUMIFS(Dados!K:K,mes,I$2,descricao,$A10)</f>
        <v>0</v>
      </c>
      <c r="L10" s="68">
        <f t="shared" si="3"/>
        <v>0</v>
      </c>
      <c r="M10" s="69">
        <f t="shared" si="4"/>
        <v>0</v>
      </c>
      <c r="N10" s="64">
        <f>IF('Plano Aplicação'!$D$15=0,0,((N$20/'Plano Aplicação'!$D$15)*'Plano Aplicação'!D8)+'Plano Aplicação'!D8)</f>
        <v>0</v>
      </c>
      <c r="O10" s="67">
        <f t="shared" si="5"/>
        <v>0</v>
      </c>
      <c r="P10" s="65">
        <f>SUMIFS(Dados!K:K,mes,N$2,descricao,$A10)</f>
        <v>0</v>
      </c>
      <c r="Q10" s="63">
        <f t="shared" si="46"/>
        <v>0</v>
      </c>
      <c r="R10" s="69">
        <f t="shared" si="47"/>
        <v>0</v>
      </c>
      <c r="S10" s="64">
        <f>IF('Plano Aplicação'!$E$15=0,0,((S$20/'Plano Aplicação'!$E$15)*'Plano Aplicação'!E8)+'Plano Aplicação'!E8)</f>
        <v>0</v>
      </c>
      <c r="T10" s="67">
        <f t="shared" si="8"/>
        <v>0</v>
      </c>
      <c r="U10" s="65">
        <f>SUMIFS(Dados!K:K,mes,S$2,descricao,$A10)</f>
        <v>0</v>
      </c>
      <c r="V10" s="63">
        <f t="shared" si="48"/>
        <v>0</v>
      </c>
      <c r="W10" s="69">
        <f t="shared" si="49"/>
        <v>0</v>
      </c>
      <c r="X10" s="64">
        <f>IF('Plano Aplicação'!$F$15=0,0,((X$20/'Plano Aplicação'!$F$15)*'Plano Aplicação'!F8)+'Plano Aplicação'!F8)</f>
        <v>0</v>
      </c>
      <c r="Y10" s="67">
        <f t="shared" si="11"/>
        <v>0</v>
      </c>
      <c r="Z10" s="65">
        <f>SUMIFS(Dados!K:K,mes,X$2,descricao,$A10)</f>
        <v>0</v>
      </c>
      <c r="AA10" s="63">
        <f t="shared" si="50"/>
        <v>0</v>
      </c>
      <c r="AB10" s="69">
        <f t="shared" si="51"/>
        <v>0</v>
      </c>
      <c r="AC10" s="64">
        <f>IF('Plano Aplicação'!$G$15=0,0,((AC$20/'Plano Aplicação'!$G$15)*'Plano Aplicação'!G8)+'Plano Aplicação'!G8)</f>
        <v>0</v>
      </c>
      <c r="AD10" s="67">
        <f t="shared" si="14"/>
        <v>0</v>
      </c>
      <c r="AE10" s="65">
        <f>SUMIFS(Dados!K:K,mes,AC$2,descricao,$A10)</f>
        <v>0</v>
      </c>
      <c r="AF10" s="63">
        <f t="shared" si="52"/>
        <v>0</v>
      </c>
      <c r="AG10" s="69">
        <f t="shared" si="53"/>
        <v>0</v>
      </c>
      <c r="AH10" s="64">
        <f>IF('Plano Aplicação'!$H$15=0,0,((AH$20/'Plano Aplicação'!$H$15)*'Plano Aplicação'!H8)+'Plano Aplicação'!H8)</f>
        <v>0</v>
      </c>
      <c r="AI10" s="67">
        <f t="shared" si="17"/>
        <v>0</v>
      </c>
      <c r="AJ10" s="65">
        <f>SUMIFS(Dados!K:K,mes,AH$2,descricao,$A10)</f>
        <v>0</v>
      </c>
      <c r="AK10" s="63">
        <f t="shared" si="54"/>
        <v>0</v>
      </c>
      <c r="AL10" s="69">
        <f t="shared" si="55"/>
        <v>0</v>
      </c>
      <c r="AM10" s="64">
        <f>IF('Plano Aplicação'!$I$15=0,0,((AM$20/'Plano Aplicação'!$I$15)*'Plano Aplicação'!I8)+'Plano Aplicação'!I8)</f>
        <v>0</v>
      </c>
      <c r="AN10" s="67">
        <f t="shared" si="20"/>
        <v>0</v>
      </c>
      <c r="AO10" s="65">
        <f>SUMIFS(Dados!K:K,mes,AM$2,descricao,$A10)</f>
        <v>0</v>
      </c>
      <c r="AP10" s="63">
        <f t="shared" si="56"/>
        <v>0</v>
      </c>
      <c r="AQ10" s="69">
        <f t="shared" si="57"/>
        <v>0</v>
      </c>
      <c r="AR10" s="64">
        <f>IF('Plano Aplicação'!$J$15=0,0,((AR$20/'Plano Aplicação'!$J$15)*'Plano Aplicação'!J8)+'Plano Aplicação'!J8)</f>
        <v>0</v>
      </c>
      <c r="AS10" s="67">
        <f t="shared" si="23"/>
        <v>0</v>
      </c>
      <c r="AT10" s="65">
        <f>SUMIFS(Dados!K:K,mes,AR$2,descricao,$A10)</f>
        <v>0</v>
      </c>
      <c r="AU10" s="63">
        <f t="shared" si="58"/>
        <v>0</v>
      </c>
      <c r="AV10" s="69">
        <f t="shared" si="59"/>
        <v>0</v>
      </c>
      <c r="AW10" s="64">
        <f>IF('Plano Aplicação'!$K$15=0,0,((AW$20/'Plano Aplicação'!$K$15)*'Plano Aplicação'!K8)+'Plano Aplicação'!K8)</f>
        <v>0</v>
      </c>
      <c r="AX10" s="67">
        <f t="shared" si="26"/>
        <v>0</v>
      </c>
      <c r="AY10" s="65">
        <f>SUMIFS(Dados!K:K,mes,AW$2,descricao,$A10)</f>
        <v>0</v>
      </c>
      <c r="AZ10" s="63">
        <f t="shared" si="60"/>
        <v>0</v>
      </c>
      <c r="BA10" s="69">
        <f t="shared" si="61"/>
        <v>0</v>
      </c>
      <c r="BB10" s="64">
        <f>IF('Plano Aplicação'!$L$15=0,0,((BB$20/'Plano Aplicação'!$L$15)*'Plano Aplicação'!L8)+'Plano Aplicação'!L8)</f>
        <v>0</v>
      </c>
      <c r="BC10" s="67">
        <f t="shared" si="29"/>
        <v>0</v>
      </c>
      <c r="BD10" s="65">
        <f>SUMIFS(Dados!K:K,mes,BB$2,descricao,$A10)</f>
        <v>0</v>
      </c>
      <c r="BE10" s="63">
        <f t="shared" si="62"/>
        <v>0</v>
      </c>
      <c r="BF10" s="69">
        <f t="shared" si="63"/>
        <v>0</v>
      </c>
      <c r="BG10" s="64">
        <f>IF('Plano Aplicação'!$M$15=0,0,((BG$20/'Plano Aplicação'!$M$15)*'Plano Aplicação'!M8)+'Plano Aplicação'!M8)</f>
        <v>0</v>
      </c>
      <c r="BH10" s="67">
        <f t="shared" si="32"/>
        <v>0</v>
      </c>
      <c r="BI10" s="65">
        <f>SUMIFS(Dados!K:K,mes,BG$2,descricao,$A10)</f>
        <v>0</v>
      </c>
      <c r="BJ10" s="63">
        <f t="shared" si="64"/>
        <v>0</v>
      </c>
      <c r="BK10" s="69">
        <f t="shared" si="65"/>
        <v>0</v>
      </c>
      <c r="BM10" s="73">
        <f t="shared" si="66"/>
        <v>0</v>
      </c>
      <c r="BN10" s="74">
        <f t="shared" si="35"/>
        <v>0</v>
      </c>
      <c r="BO10" s="75" t="e">
        <f t="shared" si="36"/>
        <v>#DIV/0!</v>
      </c>
      <c r="BP10" s="75" t="e">
        <f t="shared" si="37"/>
        <v>#DIV/0!</v>
      </c>
      <c r="BR10" s="70">
        <f t="shared" si="43"/>
        <v>0</v>
      </c>
      <c r="BS10" s="70">
        <f t="shared" si="44"/>
        <v>0</v>
      </c>
      <c r="BT10" s="70">
        <f t="shared" si="45"/>
        <v>0</v>
      </c>
      <c r="BU10" s="70">
        <f t="shared" si="38"/>
        <v>0</v>
      </c>
      <c r="BV10" s="70">
        <f t="shared" si="39"/>
        <v>0</v>
      </c>
      <c r="BW10" s="70">
        <f t="shared" si="40"/>
        <v>0</v>
      </c>
    </row>
    <row r="11" spans="1:75" ht="20.100000000000001" customHeight="1" x14ac:dyDescent="0.25">
      <c r="A11" s="60" t="s">
        <v>24</v>
      </c>
      <c r="B11" s="76" t="e">
        <f t="shared" si="0"/>
        <v>#DIV/0!</v>
      </c>
      <c r="C11" s="62">
        <v>0</v>
      </c>
      <c r="D11" s="63">
        <f t="shared" si="41"/>
        <v>0</v>
      </c>
      <c r="E11" s="64">
        <f>IF('Plano Aplicação'!$B$15=0,0,((($E$20+$E$22)/'Plano Aplicação'!$B$15)*'Plano Aplicação'!B9)+'Plano Aplicação'!B9)</f>
        <v>0</v>
      </c>
      <c r="F11" s="65">
        <f t="shared" si="42"/>
        <v>0</v>
      </c>
      <c r="G11" s="65">
        <f>SUMIFS(Dados!K:K,mes,E$2,descricao,$A11)</f>
        <v>0</v>
      </c>
      <c r="H11" s="66">
        <f t="shared" si="1"/>
        <v>0</v>
      </c>
      <c r="I11" s="64">
        <f>IF('Plano Aplicação'!$C$15=0,0,((I$20/'Plano Aplicação'!$C$15)*'Plano Aplicação'!C9)+'Plano Aplicação'!C9)</f>
        <v>0</v>
      </c>
      <c r="J11" s="67">
        <f t="shared" si="2"/>
        <v>0</v>
      </c>
      <c r="K11" s="65">
        <f>SUMIFS(Dados!K:K,mes,I$2,descricao,$A11)</f>
        <v>0</v>
      </c>
      <c r="L11" s="68">
        <f t="shared" si="3"/>
        <v>0</v>
      </c>
      <c r="M11" s="69">
        <f t="shared" si="4"/>
        <v>0</v>
      </c>
      <c r="N11" s="64">
        <f>IF('Plano Aplicação'!$D$15=0,0,((N$20/'Plano Aplicação'!$D$15)*'Plano Aplicação'!D9)+'Plano Aplicação'!D9)</f>
        <v>0</v>
      </c>
      <c r="O11" s="67">
        <f t="shared" si="5"/>
        <v>0</v>
      </c>
      <c r="P11" s="65">
        <f>SUMIFS(Dados!K:K,mes,N$2,descricao,$A11)</f>
        <v>0</v>
      </c>
      <c r="Q11" s="63">
        <f t="shared" si="46"/>
        <v>0</v>
      </c>
      <c r="R11" s="69">
        <f t="shared" si="47"/>
        <v>0</v>
      </c>
      <c r="S11" s="64">
        <f>IF('Plano Aplicação'!$E$15=0,0,((S$20/'Plano Aplicação'!$E$15)*'Plano Aplicação'!E9)+'Plano Aplicação'!E9)</f>
        <v>0</v>
      </c>
      <c r="T11" s="67">
        <f t="shared" si="8"/>
        <v>0</v>
      </c>
      <c r="U11" s="65">
        <f>SUMIFS(Dados!K:K,mes,S$2,descricao,$A11)</f>
        <v>0</v>
      </c>
      <c r="V11" s="63">
        <f t="shared" si="48"/>
        <v>0</v>
      </c>
      <c r="W11" s="69">
        <f t="shared" si="49"/>
        <v>0</v>
      </c>
      <c r="X11" s="64">
        <f>IF('Plano Aplicação'!$F$15=0,0,((X$20/'Plano Aplicação'!$F$15)*'Plano Aplicação'!F9)+'Plano Aplicação'!F9)</f>
        <v>0</v>
      </c>
      <c r="Y11" s="67">
        <f t="shared" si="11"/>
        <v>0</v>
      </c>
      <c r="Z11" s="65">
        <f>SUMIFS(Dados!K:K,mes,X$2,descricao,$A11)</f>
        <v>0</v>
      </c>
      <c r="AA11" s="63">
        <f t="shared" si="50"/>
        <v>0</v>
      </c>
      <c r="AB11" s="69">
        <f t="shared" si="51"/>
        <v>0</v>
      </c>
      <c r="AC11" s="64">
        <f>IF('Plano Aplicação'!$G$15=0,0,((AC$20/'Plano Aplicação'!$G$15)*'Plano Aplicação'!G9)+'Plano Aplicação'!G9)</f>
        <v>0</v>
      </c>
      <c r="AD11" s="67">
        <f t="shared" si="14"/>
        <v>0</v>
      </c>
      <c r="AE11" s="65">
        <f>SUMIFS(Dados!K:K,mes,AC$2,descricao,$A11)</f>
        <v>0</v>
      </c>
      <c r="AF11" s="63">
        <f t="shared" si="52"/>
        <v>0</v>
      </c>
      <c r="AG11" s="69">
        <f t="shared" si="53"/>
        <v>0</v>
      </c>
      <c r="AH11" s="64">
        <f>IF('Plano Aplicação'!$H$15=0,0,((AH$20/'Plano Aplicação'!$H$15)*'Plano Aplicação'!H9)+'Plano Aplicação'!H9)</f>
        <v>0</v>
      </c>
      <c r="AI11" s="67">
        <f t="shared" si="17"/>
        <v>0</v>
      </c>
      <c r="AJ11" s="65">
        <f>SUMIFS(Dados!K:K,mes,AH$2,descricao,$A11)</f>
        <v>0</v>
      </c>
      <c r="AK11" s="63">
        <f t="shared" si="54"/>
        <v>0</v>
      </c>
      <c r="AL11" s="69">
        <f t="shared" si="55"/>
        <v>0</v>
      </c>
      <c r="AM11" s="64">
        <f>IF('Plano Aplicação'!$I$15=0,0,((AM$20/'Plano Aplicação'!$I$15)*'Plano Aplicação'!I9)+'Plano Aplicação'!I9)</f>
        <v>0</v>
      </c>
      <c r="AN11" s="67">
        <f t="shared" si="20"/>
        <v>0</v>
      </c>
      <c r="AO11" s="65">
        <f>SUMIFS(Dados!K:K,mes,AM$2,descricao,$A11)</f>
        <v>0</v>
      </c>
      <c r="AP11" s="63">
        <f t="shared" si="56"/>
        <v>0</v>
      </c>
      <c r="AQ11" s="69">
        <f t="shared" si="57"/>
        <v>0</v>
      </c>
      <c r="AR11" s="64">
        <f>IF('Plano Aplicação'!$J$15=0,0,((AR$20/'Plano Aplicação'!$J$15)*'Plano Aplicação'!J9)+'Plano Aplicação'!J9)</f>
        <v>0</v>
      </c>
      <c r="AS11" s="67">
        <f t="shared" si="23"/>
        <v>0</v>
      </c>
      <c r="AT11" s="65">
        <f>SUMIFS(Dados!K:K,mes,AR$2,descricao,$A11)</f>
        <v>0</v>
      </c>
      <c r="AU11" s="63">
        <f t="shared" si="58"/>
        <v>0</v>
      </c>
      <c r="AV11" s="69">
        <f t="shared" si="59"/>
        <v>0</v>
      </c>
      <c r="AW11" s="64">
        <f>IF('Plano Aplicação'!$K$15=0,0,((AW$20/'Plano Aplicação'!$K$15)*'Plano Aplicação'!K9)+'Plano Aplicação'!K9)</f>
        <v>0</v>
      </c>
      <c r="AX11" s="67">
        <f t="shared" si="26"/>
        <v>0</v>
      </c>
      <c r="AY11" s="65">
        <f>SUMIFS(Dados!K:K,mes,AW$2,descricao,$A11)</f>
        <v>0</v>
      </c>
      <c r="AZ11" s="63">
        <f t="shared" si="60"/>
        <v>0</v>
      </c>
      <c r="BA11" s="69">
        <f t="shared" si="61"/>
        <v>0</v>
      </c>
      <c r="BB11" s="64">
        <f>IF('Plano Aplicação'!$L$15=0,0,((BB$20/'Plano Aplicação'!$L$15)*'Plano Aplicação'!L9)+'Plano Aplicação'!L9)</f>
        <v>0</v>
      </c>
      <c r="BC11" s="67">
        <f t="shared" si="29"/>
        <v>0</v>
      </c>
      <c r="BD11" s="65">
        <f>SUMIFS(Dados!K:K,mes,BB$2,descricao,$A11)</f>
        <v>0</v>
      </c>
      <c r="BE11" s="63">
        <f t="shared" si="62"/>
        <v>0</v>
      </c>
      <c r="BF11" s="69">
        <f t="shared" si="63"/>
        <v>0</v>
      </c>
      <c r="BG11" s="64">
        <f>IF('Plano Aplicação'!$M$15=0,0,((BG$20/'Plano Aplicação'!$M$15)*'Plano Aplicação'!M9)+'Plano Aplicação'!M9)</f>
        <v>0</v>
      </c>
      <c r="BH11" s="67">
        <f t="shared" si="32"/>
        <v>0</v>
      </c>
      <c r="BI11" s="65">
        <f>SUMIFS(Dados!K:K,mes,BG$2,descricao,$A11)</f>
        <v>0</v>
      </c>
      <c r="BJ11" s="63">
        <f t="shared" si="64"/>
        <v>0</v>
      </c>
      <c r="BK11" s="69">
        <f t="shared" si="65"/>
        <v>0</v>
      </c>
      <c r="BM11" s="73">
        <f t="shared" si="66"/>
        <v>0</v>
      </c>
      <c r="BN11" s="74">
        <f t="shared" si="35"/>
        <v>0</v>
      </c>
      <c r="BO11" s="75" t="e">
        <f t="shared" si="36"/>
        <v>#DIV/0!</v>
      </c>
      <c r="BP11" s="75" t="e">
        <f t="shared" si="37"/>
        <v>#DIV/0!</v>
      </c>
      <c r="BR11" s="70">
        <f t="shared" si="43"/>
        <v>0</v>
      </c>
      <c r="BS11" s="70">
        <f t="shared" si="44"/>
        <v>0</v>
      </c>
      <c r="BT11" s="70">
        <f t="shared" si="45"/>
        <v>0</v>
      </c>
      <c r="BU11" s="70">
        <f t="shared" si="38"/>
        <v>0</v>
      </c>
      <c r="BV11" s="70">
        <f t="shared" si="39"/>
        <v>0</v>
      </c>
      <c r="BW11" s="70">
        <f t="shared" si="40"/>
        <v>0</v>
      </c>
    </row>
    <row r="12" spans="1:75" ht="20.100000000000001" customHeight="1" x14ac:dyDescent="0.25">
      <c r="A12" s="60" t="s">
        <v>25</v>
      </c>
      <c r="B12" s="76" t="e">
        <f t="shared" si="0"/>
        <v>#DIV/0!</v>
      </c>
      <c r="C12" s="62">
        <v>0</v>
      </c>
      <c r="D12" s="63">
        <f t="shared" si="41"/>
        <v>0</v>
      </c>
      <c r="E12" s="64">
        <f>IF('Plano Aplicação'!$B$15=0,0,((($E$20+$E$22)/'Plano Aplicação'!$B$15)*'Plano Aplicação'!B10)+'Plano Aplicação'!B10)</f>
        <v>0</v>
      </c>
      <c r="F12" s="65">
        <f t="shared" si="42"/>
        <v>0</v>
      </c>
      <c r="G12" s="65">
        <f>SUMIFS(Dados!K:K,mes,E$2,descricao,$A12)</f>
        <v>0</v>
      </c>
      <c r="H12" s="66">
        <f t="shared" si="1"/>
        <v>0</v>
      </c>
      <c r="I12" s="64">
        <f>IF('Plano Aplicação'!$C$15=0,0,((I$20/'Plano Aplicação'!$C$15)*'Plano Aplicação'!C10)+'Plano Aplicação'!C10)</f>
        <v>0</v>
      </c>
      <c r="J12" s="67">
        <f t="shared" si="2"/>
        <v>0</v>
      </c>
      <c r="K12" s="65">
        <f>SUMIFS(Dados!K:K,mes,I$2,descricao,$A12)</f>
        <v>0</v>
      </c>
      <c r="L12" s="68">
        <f t="shared" si="3"/>
        <v>0</v>
      </c>
      <c r="M12" s="69">
        <f t="shared" si="4"/>
        <v>0</v>
      </c>
      <c r="N12" s="64">
        <f>IF('Plano Aplicação'!$D$15=0,0,((N$20/'Plano Aplicação'!$D$15)*'Plano Aplicação'!D10)+'Plano Aplicação'!D10)</f>
        <v>0</v>
      </c>
      <c r="O12" s="67">
        <f t="shared" si="5"/>
        <v>0</v>
      </c>
      <c r="P12" s="65">
        <f>SUMIFS(Dados!K:K,mes,N$2,descricao,$A12)</f>
        <v>0</v>
      </c>
      <c r="Q12" s="63">
        <f t="shared" si="46"/>
        <v>0</v>
      </c>
      <c r="R12" s="69">
        <f t="shared" si="47"/>
        <v>0</v>
      </c>
      <c r="S12" s="64">
        <f>IF('Plano Aplicação'!$E$15=0,0,((S$20/'Plano Aplicação'!$E$15)*'Plano Aplicação'!E10)+'Plano Aplicação'!E10)</f>
        <v>0</v>
      </c>
      <c r="T12" s="67">
        <f t="shared" si="8"/>
        <v>0</v>
      </c>
      <c r="U12" s="65">
        <f>SUMIFS(Dados!K:K,mes,S$2,descricao,$A12)</f>
        <v>0</v>
      </c>
      <c r="V12" s="63">
        <f t="shared" si="48"/>
        <v>0</v>
      </c>
      <c r="W12" s="69">
        <f t="shared" si="49"/>
        <v>0</v>
      </c>
      <c r="X12" s="64">
        <f>IF('Plano Aplicação'!$F$15=0,0,((X$20/'Plano Aplicação'!$F$15)*'Plano Aplicação'!F10)+'Plano Aplicação'!F10)</f>
        <v>0</v>
      </c>
      <c r="Y12" s="67">
        <f t="shared" si="11"/>
        <v>0</v>
      </c>
      <c r="Z12" s="65">
        <f>SUMIFS(Dados!K:K,mes,X$2,descricao,$A12)</f>
        <v>0</v>
      </c>
      <c r="AA12" s="63">
        <f t="shared" si="50"/>
        <v>0</v>
      </c>
      <c r="AB12" s="69">
        <f t="shared" si="51"/>
        <v>0</v>
      </c>
      <c r="AC12" s="64">
        <f>IF('Plano Aplicação'!$G$15=0,0,((AC$20/'Plano Aplicação'!$G$15)*'Plano Aplicação'!G10)+'Plano Aplicação'!G10)</f>
        <v>0</v>
      </c>
      <c r="AD12" s="67">
        <f t="shared" si="14"/>
        <v>0</v>
      </c>
      <c r="AE12" s="65">
        <f>SUMIFS(Dados!K:K,mes,AC$2,descricao,$A12)</f>
        <v>0</v>
      </c>
      <c r="AF12" s="63">
        <f t="shared" si="52"/>
        <v>0</v>
      </c>
      <c r="AG12" s="69">
        <f t="shared" si="53"/>
        <v>0</v>
      </c>
      <c r="AH12" s="64">
        <f>IF('Plano Aplicação'!$H$15=0,0,((AH$20/'Plano Aplicação'!$H$15)*'Plano Aplicação'!H10)+'Plano Aplicação'!H10)</f>
        <v>0</v>
      </c>
      <c r="AI12" s="67">
        <f t="shared" si="17"/>
        <v>0</v>
      </c>
      <c r="AJ12" s="65">
        <f>SUMIFS(Dados!K:K,mes,AH$2,descricao,$A12)</f>
        <v>0</v>
      </c>
      <c r="AK12" s="63">
        <f t="shared" si="54"/>
        <v>0</v>
      </c>
      <c r="AL12" s="69">
        <f t="shared" si="55"/>
        <v>0</v>
      </c>
      <c r="AM12" s="64">
        <f>IF('Plano Aplicação'!$I$15=0,0,((AM$20/'Plano Aplicação'!$I$15)*'Plano Aplicação'!I10)+'Plano Aplicação'!I10)</f>
        <v>0</v>
      </c>
      <c r="AN12" s="67">
        <f t="shared" si="20"/>
        <v>0</v>
      </c>
      <c r="AO12" s="65">
        <f>SUMIFS(Dados!K:K,mes,AM$2,descricao,$A12)</f>
        <v>0</v>
      </c>
      <c r="AP12" s="63">
        <f t="shared" si="56"/>
        <v>0</v>
      </c>
      <c r="AQ12" s="69">
        <f t="shared" si="57"/>
        <v>0</v>
      </c>
      <c r="AR12" s="64">
        <f>IF('Plano Aplicação'!$J$15=0,0,((AR$20/'Plano Aplicação'!$J$15)*'Plano Aplicação'!J10)+'Plano Aplicação'!J10)</f>
        <v>0</v>
      </c>
      <c r="AS12" s="67">
        <f t="shared" si="23"/>
        <v>0</v>
      </c>
      <c r="AT12" s="65">
        <f>SUMIFS(Dados!K:K,mes,AR$2,descricao,$A12)</f>
        <v>0</v>
      </c>
      <c r="AU12" s="63">
        <f t="shared" si="58"/>
        <v>0</v>
      </c>
      <c r="AV12" s="69">
        <f t="shared" si="59"/>
        <v>0</v>
      </c>
      <c r="AW12" s="64">
        <f>IF('Plano Aplicação'!$K$15=0,0,((AW$20/'Plano Aplicação'!$K$15)*'Plano Aplicação'!K10)+'Plano Aplicação'!K10)</f>
        <v>0</v>
      </c>
      <c r="AX12" s="67">
        <f t="shared" si="26"/>
        <v>0</v>
      </c>
      <c r="AY12" s="65">
        <f>SUMIFS(Dados!K:K,mes,AW$2,descricao,$A12)</f>
        <v>0</v>
      </c>
      <c r="AZ12" s="63">
        <f t="shared" si="60"/>
        <v>0</v>
      </c>
      <c r="BA12" s="69">
        <f t="shared" si="61"/>
        <v>0</v>
      </c>
      <c r="BB12" s="64">
        <f>IF('Plano Aplicação'!$L$15=0,0,((BB$20/'Plano Aplicação'!$L$15)*'Plano Aplicação'!L10)+'Plano Aplicação'!L10)</f>
        <v>0</v>
      </c>
      <c r="BC12" s="67">
        <f t="shared" si="29"/>
        <v>0</v>
      </c>
      <c r="BD12" s="65">
        <f>SUMIFS(Dados!K:K,mes,BB$2,descricao,$A12)</f>
        <v>0</v>
      </c>
      <c r="BE12" s="63">
        <f t="shared" si="62"/>
        <v>0</v>
      </c>
      <c r="BF12" s="69">
        <f t="shared" si="63"/>
        <v>0</v>
      </c>
      <c r="BG12" s="64">
        <f>IF('Plano Aplicação'!$M$15=0,0,((BG$20/'Plano Aplicação'!$M$15)*'Plano Aplicação'!M10)+'Plano Aplicação'!M10)</f>
        <v>0</v>
      </c>
      <c r="BH12" s="67">
        <f t="shared" si="32"/>
        <v>0</v>
      </c>
      <c r="BI12" s="65">
        <f>SUMIFS(Dados!K:K,mes,BG$2,descricao,$A12)</f>
        <v>0</v>
      </c>
      <c r="BJ12" s="63">
        <f t="shared" si="64"/>
        <v>0</v>
      </c>
      <c r="BK12" s="69">
        <f t="shared" si="65"/>
        <v>0</v>
      </c>
      <c r="BL12" s="16">
        <v>0</v>
      </c>
      <c r="BM12" s="73">
        <f t="shared" si="66"/>
        <v>0</v>
      </c>
      <c r="BN12" s="74">
        <f t="shared" si="35"/>
        <v>0</v>
      </c>
      <c r="BO12" s="75" t="e">
        <f t="shared" si="36"/>
        <v>#DIV/0!</v>
      </c>
      <c r="BP12" s="75" t="e">
        <f t="shared" si="37"/>
        <v>#DIV/0!</v>
      </c>
      <c r="BR12" s="70">
        <f t="shared" si="43"/>
        <v>0</v>
      </c>
      <c r="BS12" s="70">
        <f t="shared" si="44"/>
        <v>0</v>
      </c>
      <c r="BT12" s="70">
        <f t="shared" si="45"/>
        <v>0</v>
      </c>
      <c r="BU12" s="70">
        <f t="shared" si="38"/>
        <v>0</v>
      </c>
      <c r="BV12" s="70">
        <f t="shared" si="39"/>
        <v>0</v>
      </c>
      <c r="BW12" s="70">
        <f t="shared" si="40"/>
        <v>0</v>
      </c>
    </row>
    <row r="13" spans="1:75" ht="20.100000000000001" customHeight="1" x14ac:dyDescent="0.25">
      <c r="A13" s="60" t="s">
        <v>26</v>
      </c>
      <c r="B13" s="76" t="e">
        <f t="shared" si="0"/>
        <v>#DIV/0!</v>
      </c>
      <c r="C13" s="62">
        <v>0</v>
      </c>
      <c r="D13" s="63">
        <f t="shared" si="41"/>
        <v>0</v>
      </c>
      <c r="E13" s="64">
        <f>IF('Plano Aplicação'!$B$15=0,0,((($E$20+$E$22)/'Plano Aplicação'!$B$15)*'Plano Aplicação'!B11)+'Plano Aplicação'!B11)</f>
        <v>0</v>
      </c>
      <c r="F13" s="65">
        <f t="shared" si="42"/>
        <v>0</v>
      </c>
      <c r="G13" s="65">
        <f>SUMIFS(Dados!K:K,mes,E$2,descricao,$A13)</f>
        <v>0</v>
      </c>
      <c r="H13" s="66">
        <f t="shared" si="1"/>
        <v>0</v>
      </c>
      <c r="I13" s="64">
        <f>IF('Plano Aplicação'!$C$15=0,0,((I$20/'Plano Aplicação'!$C$15)*'Plano Aplicação'!C11)+'Plano Aplicação'!C11)</f>
        <v>0</v>
      </c>
      <c r="J13" s="67">
        <f t="shared" si="2"/>
        <v>0</v>
      </c>
      <c r="K13" s="65">
        <f>SUMIFS(Dados!K:K,mes,I$2,descricao,$A13)</f>
        <v>0</v>
      </c>
      <c r="L13" s="68">
        <f t="shared" si="3"/>
        <v>0</v>
      </c>
      <c r="M13" s="69">
        <f t="shared" si="4"/>
        <v>0</v>
      </c>
      <c r="N13" s="64">
        <f>IF('Plano Aplicação'!$D$15=0,0,((N$20/'Plano Aplicação'!$D$15)*'Plano Aplicação'!D11)+'Plano Aplicação'!D11)</f>
        <v>0</v>
      </c>
      <c r="O13" s="67">
        <f t="shared" si="5"/>
        <v>0</v>
      </c>
      <c r="P13" s="65">
        <f>SUMIFS(Dados!K:K,mes,N$2,descricao,$A13)</f>
        <v>0</v>
      </c>
      <c r="Q13" s="63">
        <f t="shared" si="46"/>
        <v>0</v>
      </c>
      <c r="R13" s="69">
        <f t="shared" si="47"/>
        <v>0</v>
      </c>
      <c r="S13" s="64">
        <f>IF('Plano Aplicação'!$E$15=0,0,((S$20/'Plano Aplicação'!$E$15)*'Plano Aplicação'!E11)+'Plano Aplicação'!E11)</f>
        <v>0</v>
      </c>
      <c r="T13" s="67">
        <f t="shared" si="8"/>
        <v>0</v>
      </c>
      <c r="U13" s="65">
        <f>SUMIFS(Dados!K:K,mes,S$2,descricao,$A13)</f>
        <v>0</v>
      </c>
      <c r="V13" s="63">
        <f t="shared" si="48"/>
        <v>0</v>
      </c>
      <c r="W13" s="69">
        <f t="shared" si="49"/>
        <v>0</v>
      </c>
      <c r="X13" s="64">
        <f>IF('Plano Aplicação'!$F$15=0,0,((X$20/'Plano Aplicação'!$F$15)*'Plano Aplicação'!F11)+'Plano Aplicação'!F11)</f>
        <v>0</v>
      </c>
      <c r="Y13" s="67">
        <f t="shared" si="11"/>
        <v>0</v>
      </c>
      <c r="Z13" s="65">
        <f>SUMIFS(Dados!K:K,mes,X$2,descricao,$A13)</f>
        <v>0</v>
      </c>
      <c r="AA13" s="63">
        <f t="shared" si="50"/>
        <v>0</v>
      </c>
      <c r="AB13" s="69">
        <f t="shared" si="51"/>
        <v>0</v>
      </c>
      <c r="AC13" s="64">
        <f>IF('Plano Aplicação'!$G$15=0,0,((AC$20/'Plano Aplicação'!$G$15)*'Plano Aplicação'!G11)+'Plano Aplicação'!G11)</f>
        <v>0</v>
      </c>
      <c r="AD13" s="67">
        <f t="shared" si="14"/>
        <v>0</v>
      </c>
      <c r="AE13" s="65">
        <f>SUMIFS(Dados!K:K,mes,AC$2,descricao,$A13)</f>
        <v>0</v>
      </c>
      <c r="AF13" s="63">
        <f t="shared" si="52"/>
        <v>0</v>
      </c>
      <c r="AG13" s="69">
        <f t="shared" si="53"/>
        <v>0</v>
      </c>
      <c r="AH13" s="64">
        <f>IF('Plano Aplicação'!$H$15=0,0,((AH$20/'Plano Aplicação'!$H$15)*'Plano Aplicação'!H11)+'Plano Aplicação'!H11)</f>
        <v>0</v>
      </c>
      <c r="AI13" s="67">
        <f t="shared" si="17"/>
        <v>0</v>
      </c>
      <c r="AJ13" s="65">
        <f>SUMIFS(Dados!K:K,mes,AH$2,descricao,$A13)</f>
        <v>0</v>
      </c>
      <c r="AK13" s="63">
        <f t="shared" si="54"/>
        <v>0</v>
      </c>
      <c r="AL13" s="69">
        <f t="shared" si="55"/>
        <v>0</v>
      </c>
      <c r="AM13" s="64">
        <f>IF('Plano Aplicação'!$I$15=0,0,((AM$20/'Plano Aplicação'!$I$15)*'Plano Aplicação'!I11)+'Plano Aplicação'!I11)</f>
        <v>0</v>
      </c>
      <c r="AN13" s="67">
        <f t="shared" si="20"/>
        <v>0</v>
      </c>
      <c r="AO13" s="65">
        <f>SUMIFS(Dados!K:K,mes,AM$2,descricao,$A13)</f>
        <v>0</v>
      </c>
      <c r="AP13" s="63">
        <f t="shared" si="56"/>
        <v>0</v>
      </c>
      <c r="AQ13" s="69">
        <f t="shared" si="57"/>
        <v>0</v>
      </c>
      <c r="AR13" s="64">
        <f>IF('Plano Aplicação'!$J$15=0,0,((AR$20/'Plano Aplicação'!$J$15)*'Plano Aplicação'!J11)+'Plano Aplicação'!J11)</f>
        <v>0</v>
      </c>
      <c r="AS13" s="67">
        <f t="shared" si="23"/>
        <v>0</v>
      </c>
      <c r="AT13" s="65">
        <f>SUMIFS(Dados!K:K,mes,AR$2,descricao,$A13)</f>
        <v>0</v>
      </c>
      <c r="AU13" s="63">
        <f t="shared" si="58"/>
        <v>0</v>
      </c>
      <c r="AV13" s="69">
        <f t="shared" si="59"/>
        <v>0</v>
      </c>
      <c r="AW13" s="64">
        <f>IF('Plano Aplicação'!$K$15=0,0,((AW$20/'Plano Aplicação'!$K$15)*'Plano Aplicação'!K11)+'Plano Aplicação'!K11)</f>
        <v>0</v>
      </c>
      <c r="AX13" s="67">
        <f t="shared" si="26"/>
        <v>0</v>
      </c>
      <c r="AY13" s="65">
        <f>SUMIFS(Dados!K:K,mes,AW$2,descricao,$A13)</f>
        <v>0</v>
      </c>
      <c r="AZ13" s="63">
        <f t="shared" si="60"/>
        <v>0</v>
      </c>
      <c r="BA13" s="69">
        <f t="shared" si="61"/>
        <v>0</v>
      </c>
      <c r="BB13" s="64">
        <f>IF('Plano Aplicação'!$L$15=0,0,((BB$20/'Plano Aplicação'!$L$15)*'Plano Aplicação'!L11)+'Plano Aplicação'!L11)</f>
        <v>0</v>
      </c>
      <c r="BC13" s="67">
        <f t="shared" si="29"/>
        <v>0</v>
      </c>
      <c r="BD13" s="65">
        <f>SUMIFS(Dados!K:K,mes,BB$2,descricao,$A13)</f>
        <v>0</v>
      </c>
      <c r="BE13" s="63">
        <f t="shared" si="62"/>
        <v>0</v>
      </c>
      <c r="BF13" s="69">
        <f t="shared" si="63"/>
        <v>0</v>
      </c>
      <c r="BG13" s="64">
        <f>IF('Plano Aplicação'!$M$15=0,0,((BG$20/'Plano Aplicação'!$M$15)*'Plano Aplicação'!M11)+'Plano Aplicação'!M11)</f>
        <v>0</v>
      </c>
      <c r="BH13" s="67">
        <f t="shared" si="32"/>
        <v>0</v>
      </c>
      <c r="BI13" s="65">
        <f>SUMIFS(Dados!K:K,mes,BG$2,descricao,$A13)</f>
        <v>0</v>
      </c>
      <c r="BJ13" s="63">
        <f t="shared" si="64"/>
        <v>0</v>
      </c>
      <c r="BK13" s="69">
        <f t="shared" si="65"/>
        <v>0</v>
      </c>
      <c r="BM13" s="73">
        <f t="shared" si="66"/>
        <v>0</v>
      </c>
      <c r="BN13" s="74">
        <f t="shared" si="35"/>
        <v>0</v>
      </c>
      <c r="BO13" s="75" t="e">
        <f t="shared" si="36"/>
        <v>#DIV/0!</v>
      </c>
      <c r="BP13" s="75" t="e">
        <f t="shared" si="37"/>
        <v>#DIV/0!</v>
      </c>
      <c r="BR13" s="70">
        <f t="shared" si="43"/>
        <v>0</v>
      </c>
      <c r="BS13" s="70">
        <f t="shared" si="44"/>
        <v>0</v>
      </c>
      <c r="BT13" s="70">
        <f t="shared" si="45"/>
        <v>0</v>
      </c>
      <c r="BU13" s="70">
        <f t="shared" si="38"/>
        <v>0</v>
      </c>
      <c r="BV13" s="70">
        <f t="shared" si="39"/>
        <v>0</v>
      </c>
      <c r="BW13" s="70">
        <f t="shared" si="40"/>
        <v>0</v>
      </c>
    </row>
    <row r="14" spans="1:75" ht="20.100000000000001" customHeight="1" x14ac:dyDescent="0.25">
      <c r="A14" s="60" t="s">
        <v>27</v>
      </c>
      <c r="B14" s="76" t="e">
        <f t="shared" si="0"/>
        <v>#DIV/0!</v>
      </c>
      <c r="C14" s="62">
        <v>0</v>
      </c>
      <c r="D14" s="63">
        <f t="shared" si="41"/>
        <v>0</v>
      </c>
      <c r="E14" s="64">
        <f>IF('Plano Aplicação'!$B$15=0,0,((($E$20+$E$22)/'Plano Aplicação'!$B$15)*'Plano Aplicação'!B12)+'Plano Aplicação'!B12)</f>
        <v>0</v>
      </c>
      <c r="F14" s="65">
        <f t="shared" si="42"/>
        <v>0</v>
      </c>
      <c r="G14" s="65">
        <f>SUMIFS(Dados!K:K,mes,E$2,descricao,$A14)</f>
        <v>0</v>
      </c>
      <c r="H14" s="66">
        <f t="shared" si="1"/>
        <v>0</v>
      </c>
      <c r="I14" s="64">
        <f>IF('Plano Aplicação'!$C$15=0,0,((I$20/'Plano Aplicação'!$C$15)*'Plano Aplicação'!C12)+'Plano Aplicação'!C12)</f>
        <v>0</v>
      </c>
      <c r="J14" s="67">
        <f t="shared" si="2"/>
        <v>0</v>
      </c>
      <c r="K14" s="65">
        <f>SUMIFS(Dados!K:K,mes,I$2,descricao,$A14)</f>
        <v>0</v>
      </c>
      <c r="L14" s="68">
        <f t="shared" si="3"/>
        <v>0</v>
      </c>
      <c r="M14" s="69">
        <f t="shared" si="4"/>
        <v>0</v>
      </c>
      <c r="N14" s="64">
        <f>IF('Plano Aplicação'!$D$15=0,0,((N$20/'Plano Aplicação'!$D$15)*'Plano Aplicação'!D12)+'Plano Aplicação'!D12)</f>
        <v>0</v>
      </c>
      <c r="O14" s="67">
        <f t="shared" si="5"/>
        <v>0</v>
      </c>
      <c r="P14" s="65">
        <f>SUMIFS(Dados!K:K,mes,N$2,descricao,$A14)</f>
        <v>0</v>
      </c>
      <c r="Q14" s="63">
        <f t="shared" si="46"/>
        <v>0</v>
      </c>
      <c r="R14" s="69">
        <f t="shared" si="47"/>
        <v>0</v>
      </c>
      <c r="S14" s="64">
        <f>IF('Plano Aplicação'!$E$15=0,0,((S$20/'Plano Aplicação'!$E$15)*'Plano Aplicação'!E12)+'Plano Aplicação'!E12)</f>
        <v>0</v>
      </c>
      <c r="T14" s="67">
        <f t="shared" si="8"/>
        <v>0</v>
      </c>
      <c r="U14" s="65">
        <f>SUMIFS(Dados!K:K,mes,S$2,descricao,$A14)</f>
        <v>0</v>
      </c>
      <c r="V14" s="63">
        <f t="shared" si="48"/>
        <v>0</v>
      </c>
      <c r="W14" s="69">
        <f t="shared" si="49"/>
        <v>0</v>
      </c>
      <c r="X14" s="64">
        <f>IF('Plano Aplicação'!$F$15=0,0,((X$20/'Plano Aplicação'!$F$15)*'Plano Aplicação'!F12)+'Plano Aplicação'!F12)</f>
        <v>0</v>
      </c>
      <c r="Y14" s="67">
        <f t="shared" si="11"/>
        <v>0</v>
      </c>
      <c r="Z14" s="65">
        <f>SUMIFS(Dados!K:K,mes,X$2,descricao,$A14)</f>
        <v>0</v>
      </c>
      <c r="AA14" s="63">
        <f t="shared" si="50"/>
        <v>0</v>
      </c>
      <c r="AB14" s="69">
        <f t="shared" si="51"/>
        <v>0</v>
      </c>
      <c r="AC14" s="64">
        <f>IF('Plano Aplicação'!$G$15=0,0,((AC$20/'Plano Aplicação'!$G$15)*'Plano Aplicação'!G12)+'Plano Aplicação'!G12)</f>
        <v>0</v>
      </c>
      <c r="AD14" s="67">
        <f t="shared" si="14"/>
        <v>0</v>
      </c>
      <c r="AE14" s="65">
        <f>SUMIFS(Dados!K:K,mes,AC$2,descricao,$A14)</f>
        <v>0</v>
      </c>
      <c r="AF14" s="63">
        <f t="shared" si="52"/>
        <v>0</v>
      </c>
      <c r="AG14" s="69">
        <f t="shared" si="53"/>
        <v>0</v>
      </c>
      <c r="AH14" s="64">
        <f>IF('Plano Aplicação'!$H$15=0,0,((AH$20/'Plano Aplicação'!$H$15)*'Plano Aplicação'!H12)+'Plano Aplicação'!H12)</f>
        <v>0</v>
      </c>
      <c r="AI14" s="67">
        <f t="shared" si="17"/>
        <v>0</v>
      </c>
      <c r="AJ14" s="65">
        <f>SUMIFS(Dados!K:K,mes,AH$2,descricao,$A14)</f>
        <v>0</v>
      </c>
      <c r="AK14" s="63">
        <f t="shared" si="54"/>
        <v>0</v>
      </c>
      <c r="AL14" s="69">
        <f t="shared" si="55"/>
        <v>0</v>
      </c>
      <c r="AM14" s="64">
        <f>IF('Plano Aplicação'!$I$15=0,0,((AM$20/'Plano Aplicação'!$I$15)*'Plano Aplicação'!I12)+'Plano Aplicação'!I12)</f>
        <v>0</v>
      </c>
      <c r="AN14" s="67">
        <f t="shared" si="20"/>
        <v>0</v>
      </c>
      <c r="AO14" s="65">
        <f>SUMIFS(Dados!K:K,mes,AM$2,descricao,$A14)</f>
        <v>0</v>
      </c>
      <c r="AP14" s="63">
        <f t="shared" si="56"/>
        <v>0</v>
      </c>
      <c r="AQ14" s="69">
        <f t="shared" si="57"/>
        <v>0</v>
      </c>
      <c r="AR14" s="64">
        <f>IF('Plano Aplicação'!$J$15=0,0,((AR$20/'Plano Aplicação'!$J$15)*'Plano Aplicação'!J12)+'Plano Aplicação'!J12)</f>
        <v>0</v>
      </c>
      <c r="AS14" s="67">
        <f t="shared" si="23"/>
        <v>0</v>
      </c>
      <c r="AT14" s="65">
        <f>SUMIFS(Dados!K:K,mes,AR$2,descricao,$A14)</f>
        <v>0</v>
      </c>
      <c r="AU14" s="63">
        <f t="shared" si="58"/>
        <v>0</v>
      </c>
      <c r="AV14" s="69">
        <f t="shared" si="59"/>
        <v>0</v>
      </c>
      <c r="AW14" s="64">
        <f>IF('Plano Aplicação'!$K$15=0,0,((AW$20/'Plano Aplicação'!$K$15)*'Plano Aplicação'!K12)+'Plano Aplicação'!K12)</f>
        <v>0</v>
      </c>
      <c r="AX14" s="67">
        <f t="shared" si="26"/>
        <v>0</v>
      </c>
      <c r="AY14" s="65">
        <f>SUMIFS(Dados!K:K,mes,AW$2,descricao,$A14)</f>
        <v>0</v>
      </c>
      <c r="AZ14" s="63">
        <f t="shared" si="60"/>
        <v>0</v>
      </c>
      <c r="BA14" s="69">
        <f t="shared" si="61"/>
        <v>0</v>
      </c>
      <c r="BB14" s="64">
        <f>IF('Plano Aplicação'!$L$15=0,0,((BB$20/'Plano Aplicação'!$L$15)*'Plano Aplicação'!L12)+'Plano Aplicação'!L12)</f>
        <v>0</v>
      </c>
      <c r="BC14" s="67">
        <f t="shared" si="29"/>
        <v>0</v>
      </c>
      <c r="BD14" s="65">
        <f>SUMIFS(Dados!K:K,mes,BB$2,descricao,$A14)</f>
        <v>0</v>
      </c>
      <c r="BE14" s="63">
        <f t="shared" si="62"/>
        <v>0</v>
      </c>
      <c r="BF14" s="69">
        <f t="shared" si="63"/>
        <v>0</v>
      </c>
      <c r="BG14" s="64">
        <f>IF('Plano Aplicação'!$M$15=0,0,((BG$20/'Plano Aplicação'!$M$15)*'Plano Aplicação'!M12)+'Plano Aplicação'!M12)</f>
        <v>0</v>
      </c>
      <c r="BH14" s="67">
        <f t="shared" si="32"/>
        <v>0</v>
      </c>
      <c r="BI14" s="65">
        <f>SUMIFS(Dados!K:K,mes,BG$2,descricao,$A14)</f>
        <v>0</v>
      </c>
      <c r="BJ14" s="63">
        <f t="shared" si="64"/>
        <v>0</v>
      </c>
      <c r="BK14" s="69">
        <f t="shared" si="65"/>
        <v>0</v>
      </c>
      <c r="BM14" s="73">
        <f t="shared" si="66"/>
        <v>0</v>
      </c>
      <c r="BN14" s="74">
        <f t="shared" si="35"/>
        <v>0</v>
      </c>
      <c r="BO14" s="75" t="e">
        <f t="shared" si="36"/>
        <v>#DIV/0!</v>
      </c>
      <c r="BP14" s="75" t="e">
        <f t="shared" si="37"/>
        <v>#DIV/0!</v>
      </c>
      <c r="BR14" s="70">
        <f t="shared" si="43"/>
        <v>0</v>
      </c>
      <c r="BS14" s="70">
        <f t="shared" si="44"/>
        <v>0</v>
      </c>
      <c r="BT14" s="70">
        <f t="shared" si="45"/>
        <v>0</v>
      </c>
      <c r="BU14" s="70">
        <f t="shared" si="38"/>
        <v>0</v>
      </c>
      <c r="BV14" s="70">
        <f t="shared" si="39"/>
        <v>0</v>
      </c>
      <c r="BW14" s="70">
        <f t="shared" si="40"/>
        <v>0</v>
      </c>
    </row>
    <row r="15" spans="1:75" ht="20.100000000000001" customHeight="1" x14ac:dyDescent="0.25">
      <c r="A15" s="60" t="s">
        <v>28</v>
      </c>
      <c r="B15" s="76" t="e">
        <f t="shared" si="0"/>
        <v>#DIV/0!</v>
      </c>
      <c r="C15" s="62">
        <v>0</v>
      </c>
      <c r="D15" s="63">
        <f t="shared" si="41"/>
        <v>0</v>
      </c>
      <c r="E15" s="64">
        <f>IF('Plano Aplicação'!$B$15=0,0,((($E$20+$E$22)/'Plano Aplicação'!$B$15)*'Plano Aplicação'!B13)+'Plano Aplicação'!B13)</f>
        <v>0</v>
      </c>
      <c r="F15" s="65">
        <f t="shared" si="42"/>
        <v>0</v>
      </c>
      <c r="G15" s="65">
        <f>SUMIFS(Dados!K:K,mes,E$2,descricao,$A15)</f>
        <v>0</v>
      </c>
      <c r="H15" s="66">
        <f t="shared" si="1"/>
        <v>0</v>
      </c>
      <c r="I15" s="64">
        <f>IF('Plano Aplicação'!$C$15=0,0,((I$20/'Plano Aplicação'!$C$15)*'Plano Aplicação'!C13)+'Plano Aplicação'!C13)</f>
        <v>0</v>
      </c>
      <c r="J15" s="67">
        <f t="shared" si="2"/>
        <v>0</v>
      </c>
      <c r="K15" s="65">
        <f>SUMIFS(Dados!K:K,mes,I$2,descricao,$A15)</f>
        <v>0</v>
      </c>
      <c r="L15" s="68">
        <f t="shared" si="3"/>
        <v>0</v>
      </c>
      <c r="M15" s="69">
        <f t="shared" si="4"/>
        <v>0</v>
      </c>
      <c r="N15" s="64">
        <f>IF('Plano Aplicação'!$D$15=0,0,((N$20/'Plano Aplicação'!$D$15)*'Plano Aplicação'!D13)+'Plano Aplicação'!D13)</f>
        <v>0</v>
      </c>
      <c r="O15" s="67">
        <f t="shared" si="5"/>
        <v>0</v>
      </c>
      <c r="P15" s="65">
        <f>SUMIFS(Dados!K:K,mes,N$2,descricao,$A15)</f>
        <v>0</v>
      </c>
      <c r="Q15" s="63">
        <f t="shared" si="46"/>
        <v>0</v>
      </c>
      <c r="R15" s="69">
        <f t="shared" si="47"/>
        <v>0</v>
      </c>
      <c r="S15" s="64">
        <f>IF('Plano Aplicação'!$E$15=0,0,((S$20/'Plano Aplicação'!$E$15)*'Plano Aplicação'!E13)+'Plano Aplicação'!E13)</f>
        <v>0</v>
      </c>
      <c r="T15" s="67">
        <f t="shared" si="8"/>
        <v>0</v>
      </c>
      <c r="U15" s="65">
        <f>SUMIFS(Dados!K:K,mes,S$2,descricao,$A15)</f>
        <v>0</v>
      </c>
      <c r="V15" s="63">
        <f t="shared" si="48"/>
        <v>0</v>
      </c>
      <c r="W15" s="69">
        <f t="shared" si="49"/>
        <v>0</v>
      </c>
      <c r="X15" s="64">
        <f>IF('Plano Aplicação'!$F$15=0,0,((X$20/'Plano Aplicação'!$F$15)*'Plano Aplicação'!F13)+'Plano Aplicação'!F13)</f>
        <v>0</v>
      </c>
      <c r="Y15" s="67">
        <f t="shared" si="11"/>
        <v>0</v>
      </c>
      <c r="Z15" s="65">
        <f>SUMIFS(Dados!K:K,mes,X$2,descricao,$A15)</f>
        <v>0</v>
      </c>
      <c r="AA15" s="63">
        <f t="shared" si="50"/>
        <v>0</v>
      </c>
      <c r="AB15" s="69">
        <f t="shared" si="51"/>
        <v>0</v>
      </c>
      <c r="AC15" s="64">
        <f>IF('Plano Aplicação'!$G$15=0,0,((AC$20/'Plano Aplicação'!$G$15)*'Plano Aplicação'!G13)+'Plano Aplicação'!G13)</f>
        <v>0</v>
      </c>
      <c r="AD15" s="67">
        <f t="shared" si="14"/>
        <v>0</v>
      </c>
      <c r="AE15" s="65">
        <f>SUMIFS(Dados!K:K,mes,AC$2,descricao,$A15)</f>
        <v>0</v>
      </c>
      <c r="AF15" s="63">
        <f t="shared" si="52"/>
        <v>0</v>
      </c>
      <c r="AG15" s="69">
        <f t="shared" si="53"/>
        <v>0</v>
      </c>
      <c r="AH15" s="64">
        <f>IF('Plano Aplicação'!$H$15=0,0,((AH$20/'Plano Aplicação'!$H$15)*'Plano Aplicação'!H13)+'Plano Aplicação'!H13)</f>
        <v>0</v>
      </c>
      <c r="AI15" s="67">
        <f t="shared" si="17"/>
        <v>0</v>
      </c>
      <c r="AJ15" s="65">
        <f>SUMIFS(Dados!K:K,mes,AH$2,descricao,$A15)</f>
        <v>0</v>
      </c>
      <c r="AK15" s="63">
        <f t="shared" si="54"/>
        <v>0</v>
      </c>
      <c r="AL15" s="69">
        <f t="shared" si="55"/>
        <v>0</v>
      </c>
      <c r="AM15" s="64">
        <f>IF('Plano Aplicação'!$I$15=0,0,((AM$20/'Plano Aplicação'!$I$15)*'Plano Aplicação'!I13)+'Plano Aplicação'!I13)</f>
        <v>0</v>
      </c>
      <c r="AN15" s="67">
        <f t="shared" si="20"/>
        <v>0</v>
      </c>
      <c r="AO15" s="65">
        <f>SUMIFS(Dados!K:K,mes,AM$2,descricao,$A15)</f>
        <v>0</v>
      </c>
      <c r="AP15" s="63">
        <f t="shared" si="56"/>
        <v>0</v>
      </c>
      <c r="AQ15" s="69">
        <f t="shared" si="57"/>
        <v>0</v>
      </c>
      <c r="AR15" s="64">
        <f>IF('Plano Aplicação'!$J$15=0,0,((AR$20/'Plano Aplicação'!$J$15)*'Plano Aplicação'!J13)+'Plano Aplicação'!J13)</f>
        <v>0</v>
      </c>
      <c r="AS15" s="67">
        <f t="shared" si="23"/>
        <v>0</v>
      </c>
      <c r="AT15" s="65">
        <f>SUMIFS(Dados!K:K,mes,AR$2,descricao,$A15)</f>
        <v>0</v>
      </c>
      <c r="AU15" s="63">
        <f t="shared" si="58"/>
        <v>0</v>
      </c>
      <c r="AV15" s="69">
        <f t="shared" si="59"/>
        <v>0</v>
      </c>
      <c r="AW15" s="64">
        <f>IF('Plano Aplicação'!$K$15=0,0,((AW$20/'Plano Aplicação'!$K$15)*'Plano Aplicação'!K13)+'Plano Aplicação'!K13)</f>
        <v>0</v>
      </c>
      <c r="AX15" s="67">
        <f t="shared" si="26"/>
        <v>0</v>
      </c>
      <c r="AY15" s="65">
        <f>SUMIFS(Dados!K:K,mes,AW$2,descricao,$A15)</f>
        <v>0</v>
      </c>
      <c r="AZ15" s="63">
        <f t="shared" si="60"/>
        <v>0</v>
      </c>
      <c r="BA15" s="69">
        <f t="shared" si="61"/>
        <v>0</v>
      </c>
      <c r="BB15" s="64">
        <f>IF('Plano Aplicação'!$L$15=0,0,((BB$20/'Plano Aplicação'!$L$15)*'Plano Aplicação'!L13)+'Plano Aplicação'!L13)</f>
        <v>0</v>
      </c>
      <c r="BC15" s="67">
        <f t="shared" si="29"/>
        <v>0</v>
      </c>
      <c r="BD15" s="65">
        <f>SUMIFS(Dados!K:K,mes,BB$2,descricao,$A15)</f>
        <v>0</v>
      </c>
      <c r="BE15" s="63">
        <f t="shared" si="62"/>
        <v>0</v>
      </c>
      <c r="BF15" s="69">
        <f t="shared" si="63"/>
        <v>0</v>
      </c>
      <c r="BG15" s="64">
        <f>IF('Plano Aplicação'!$M$15=0,0,((BG$20/'Plano Aplicação'!$M$15)*'Plano Aplicação'!M13)+'Plano Aplicação'!M13)</f>
        <v>0</v>
      </c>
      <c r="BH15" s="67">
        <f t="shared" si="32"/>
        <v>0</v>
      </c>
      <c r="BI15" s="65">
        <f>SUMIFS(Dados!K:K,mes,BG$2,descricao,$A15)</f>
        <v>0</v>
      </c>
      <c r="BJ15" s="63">
        <f t="shared" si="64"/>
        <v>0</v>
      </c>
      <c r="BK15" s="69">
        <f t="shared" si="65"/>
        <v>0</v>
      </c>
      <c r="BM15" s="73">
        <f t="shared" si="66"/>
        <v>0</v>
      </c>
      <c r="BN15" s="74">
        <f t="shared" si="35"/>
        <v>0</v>
      </c>
      <c r="BO15" s="75" t="e">
        <f t="shared" si="36"/>
        <v>#DIV/0!</v>
      </c>
      <c r="BP15" s="75" t="e">
        <f t="shared" si="37"/>
        <v>#DIV/0!</v>
      </c>
      <c r="BR15" s="70">
        <f t="shared" si="43"/>
        <v>0</v>
      </c>
      <c r="BS15" s="70">
        <f t="shared" si="44"/>
        <v>0</v>
      </c>
      <c r="BT15" s="70">
        <f t="shared" si="45"/>
        <v>0</v>
      </c>
      <c r="BU15" s="70">
        <f t="shared" si="38"/>
        <v>0</v>
      </c>
      <c r="BV15" s="70">
        <f t="shared" si="39"/>
        <v>0</v>
      </c>
      <c r="BW15" s="70">
        <f t="shared" si="40"/>
        <v>0</v>
      </c>
    </row>
    <row r="16" spans="1:75" ht="20.100000000000001" customHeight="1" x14ac:dyDescent="0.25">
      <c r="A16" s="60" t="s">
        <v>29</v>
      </c>
      <c r="B16" s="76" t="e">
        <f t="shared" si="0"/>
        <v>#DIV/0!</v>
      </c>
      <c r="C16" s="62">
        <v>0</v>
      </c>
      <c r="D16" s="63">
        <f t="shared" si="41"/>
        <v>0</v>
      </c>
      <c r="E16" s="64">
        <f>IF('Plano Aplicação'!$B$15=0,0,((($E$20+$E$22)/'Plano Aplicação'!$B$15)*'Plano Aplicação'!B14)+'Plano Aplicação'!B14)</f>
        <v>0</v>
      </c>
      <c r="F16" s="65">
        <f t="shared" si="42"/>
        <v>0</v>
      </c>
      <c r="G16" s="65">
        <f>SUMIFS(Dados!K:K,mes,E$2,descricao,$A16)</f>
        <v>0</v>
      </c>
      <c r="H16" s="66">
        <f t="shared" si="1"/>
        <v>0</v>
      </c>
      <c r="I16" s="64">
        <f>IF('Plano Aplicação'!$C$15=0,0,((I$20/'Plano Aplicação'!$C$15)*'Plano Aplicação'!C14)+'Plano Aplicação'!C14)</f>
        <v>0</v>
      </c>
      <c r="J16" s="67">
        <f t="shared" si="2"/>
        <v>0</v>
      </c>
      <c r="K16" s="65">
        <f>SUMIFS(Dados!K:K,mes,I$2,descricao,$A16)</f>
        <v>0</v>
      </c>
      <c r="L16" s="68">
        <f t="shared" si="3"/>
        <v>0</v>
      </c>
      <c r="M16" s="69">
        <f t="shared" si="4"/>
        <v>0</v>
      </c>
      <c r="N16" s="64">
        <f>IF('Plano Aplicação'!$D$15=0,0,((N$20/'Plano Aplicação'!$D$15)*'Plano Aplicação'!D14)+'Plano Aplicação'!D14)</f>
        <v>0</v>
      </c>
      <c r="O16" s="67">
        <f t="shared" si="5"/>
        <v>0</v>
      </c>
      <c r="P16" s="65">
        <f>SUMIFS(Dados!K:K,mes,N$2,descricao,$A16)</f>
        <v>0</v>
      </c>
      <c r="Q16" s="63">
        <f t="shared" si="46"/>
        <v>0</v>
      </c>
      <c r="R16" s="69">
        <f t="shared" si="47"/>
        <v>0</v>
      </c>
      <c r="S16" s="64">
        <f>IF('Plano Aplicação'!$E$15=0,0,((S$20/'Plano Aplicação'!$E$15)*'Plano Aplicação'!E14)+'Plano Aplicação'!E14)</f>
        <v>0</v>
      </c>
      <c r="T16" s="67">
        <f t="shared" si="8"/>
        <v>0</v>
      </c>
      <c r="U16" s="65">
        <f>SUMIFS(Dados!K:K,mes,S$2,descricao,$A16)</f>
        <v>0</v>
      </c>
      <c r="V16" s="63">
        <f t="shared" si="48"/>
        <v>0</v>
      </c>
      <c r="W16" s="69">
        <f t="shared" si="49"/>
        <v>0</v>
      </c>
      <c r="X16" s="64">
        <f>IF('Plano Aplicação'!$F$15=0,0,((X$20/'Plano Aplicação'!$F$15)*'Plano Aplicação'!F14)+'Plano Aplicação'!F14)</f>
        <v>0</v>
      </c>
      <c r="Y16" s="67">
        <f t="shared" si="11"/>
        <v>0</v>
      </c>
      <c r="Z16" s="65">
        <f>SUMIFS(Dados!K:K,mes,X$2,descricao,$A16)</f>
        <v>0</v>
      </c>
      <c r="AA16" s="63">
        <f t="shared" si="50"/>
        <v>0</v>
      </c>
      <c r="AB16" s="69">
        <f t="shared" si="51"/>
        <v>0</v>
      </c>
      <c r="AC16" s="64">
        <f>IF('Plano Aplicação'!$G$15=0,0,((AC$20/'Plano Aplicação'!$G$15)*'Plano Aplicação'!G14)+'Plano Aplicação'!G14)</f>
        <v>0</v>
      </c>
      <c r="AD16" s="67">
        <f t="shared" si="14"/>
        <v>0</v>
      </c>
      <c r="AE16" s="65">
        <f>SUMIFS(Dados!K:K,mes,AC$2,descricao,$A16)</f>
        <v>0</v>
      </c>
      <c r="AF16" s="63">
        <f t="shared" si="52"/>
        <v>0</v>
      </c>
      <c r="AG16" s="69">
        <f t="shared" si="53"/>
        <v>0</v>
      </c>
      <c r="AH16" s="64">
        <f>IF('Plano Aplicação'!$H$15=0,0,((AH$20/'Plano Aplicação'!$H$15)*'Plano Aplicação'!H14)+'Plano Aplicação'!H14)</f>
        <v>0</v>
      </c>
      <c r="AI16" s="67">
        <f t="shared" si="17"/>
        <v>0</v>
      </c>
      <c r="AJ16" s="65">
        <f>SUMIFS(Dados!K:K,mes,AH$2,descricao,$A16)</f>
        <v>0</v>
      </c>
      <c r="AK16" s="63">
        <f t="shared" si="54"/>
        <v>0</v>
      </c>
      <c r="AL16" s="69">
        <f t="shared" si="55"/>
        <v>0</v>
      </c>
      <c r="AM16" s="64">
        <f>IF('Plano Aplicação'!$I$15=0,0,((AM$20/'Plano Aplicação'!$I$15)*'Plano Aplicação'!I14)+'Plano Aplicação'!I14)</f>
        <v>0</v>
      </c>
      <c r="AN16" s="67">
        <f t="shared" si="20"/>
        <v>0</v>
      </c>
      <c r="AO16" s="65">
        <f>SUMIFS(Dados!K:K,mes,AM$2,descricao,$A16)</f>
        <v>0</v>
      </c>
      <c r="AP16" s="63">
        <f t="shared" si="56"/>
        <v>0</v>
      </c>
      <c r="AQ16" s="69">
        <f t="shared" si="57"/>
        <v>0</v>
      </c>
      <c r="AR16" s="64">
        <f>IF('Plano Aplicação'!$J$15=0,0,((AR$20/'Plano Aplicação'!$J$15)*'Plano Aplicação'!J14)+'Plano Aplicação'!J14)</f>
        <v>0</v>
      </c>
      <c r="AS16" s="67">
        <f t="shared" si="23"/>
        <v>0</v>
      </c>
      <c r="AT16" s="65">
        <f>SUMIFS(Dados!K:K,mes,AR$2,descricao,$A16)</f>
        <v>0</v>
      </c>
      <c r="AU16" s="63">
        <f t="shared" si="58"/>
        <v>0</v>
      </c>
      <c r="AV16" s="69">
        <f t="shared" si="59"/>
        <v>0</v>
      </c>
      <c r="AW16" s="64">
        <f>IF('Plano Aplicação'!$K$15=0,0,((AW$20/'Plano Aplicação'!$K$15)*'Plano Aplicação'!K14)+'Plano Aplicação'!K14)</f>
        <v>0</v>
      </c>
      <c r="AX16" s="67">
        <f t="shared" si="26"/>
        <v>0</v>
      </c>
      <c r="AY16" s="65">
        <f>SUMIFS(Dados!K:K,mes,AW$2,descricao,$A16)</f>
        <v>0</v>
      </c>
      <c r="AZ16" s="63">
        <f t="shared" si="60"/>
        <v>0</v>
      </c>
      <c r="BA16" s="69">
        <f t="shared" si="61"/>
        <v>0</v>
      </c>
      <c r="BB16" s="64">
        <f>IF('Plano Aplicação'!$L$15=0,0,((BB$20/'Plano Aplicação'!$L$15)*'Plano Aplicação'!L14)+'Plano Aplicação'!L14)</f>
        <v>0</v>
      </c>
      <c r="BC16" s="67">
        <f t="shared" si="29"/>
        <v>0</v>
      </c>
      <c r="BD16" s="65">
        <f>SUMIFS(Dados!K:K,mes,BB$2,descricao,$A16)</f>
        <v>0</v>
      </c>
      <c r="BE16" s="63">
        <f t="shared" si="62"/>
        <v>0</v>
      </c>
      <c r="BF16" s="69">
        <f t="shared" si="63"/>
        <v>0</v>
      </c>
      <c r="BG16" s="64">
        <f>IF('Plano Aplicação'!$M$15=0,0,((BG$20/'Plano Aplicação'!$M$15)*'Plano Aplicação'!M14)+'Plano Aplicação'!M14)</f>
        <v>0</v>
      </c>
      <c r="BH16" s="67">
        <f t="shared" si="32"/>
        <v>0</v>
      </c>
      <c r="BI16" s="65">
        <f>SUMIFS(Dados!K:K,mes,BG$2,descricao,$A16)</f>
        <v>0</v>
      </c>
      <c r="BJ16" s="63">
        <f t="shared" si="64"/>
        <v>0</v>
      </c>
      <c r="BK16" s="69">
        <f t="shared" si="65"/>
        <v>0</v>
      </c>
      <c r="BM16" s="73">
        <f t="shared" si="66"/>
        <v>0</v>
      </c>
      <c r="BN16" s="74">
        <f t="shared" si="35"/>
        <v>0</v>
      </c>
      <c r="BO16" s="75" t="e">
        <f t="shared" si="36"/>
        <v>#DIV/0!</v>
      </c>
      <c r="BP16" s="75" t="e">
        <f t="shared" si="37"/>
        <v>#DIV/0!</v>
      </c>
      <c r="BR16" s="70">
        <f t="shared" si="43"/>
        <v>0</v>
      </c>
      <c r="BS16" s="70">
        <f t="shared" si="44"/>
        <v>0</v>
      </c>
      <c r="BT16" s="70">
        <f t="shared" si="45"/>
        <v>0</v>
      </c>
      <c r="BU16" s="70">
        <f t="shared" si="38"/>
        <v>0</v>
      </c>
      <c r="BV16" s="70">
        <f t="shared" si="39"/>
        <v>0</v>
      </c>
      <c r="BW16" s="70">
        <f t="shared" si="40"/>
        <v>0</v>
      </c>
    </row>
    <row r="17" spans="1:75" ht="20.100000000000001" customHeight="1" thickBot="1" x14ac:dyDescent="0.3">
      <c r="A17" s="77" t="s">
        <v>1</v>
      </c>
      <c r="B17" s="78" t="e">
        <f t="shared" si="0"/>
        <v>#DIV/0!</v>
      </c>
      <c r="C17" s="79">
        <f>SUM(C5:C16)</f>
        <v>0</v>
      </c>
      <c r="D17" s="63">
        <f t="shared" si="41"/>
        <v>0</v>
      </c>
      <c r="E17" s="80">
        <f t="shared" ref="E17:BK17" si="67">SUM(E5:E16)</f>
        <v>6666.66</v>
      </c>
      <c r="F17" s="81">
        <f t="shared" si="67"/>
        <v>6666.66</v>
      </c>
      <c r="G17" s="81">
        <f t="shared" ref="G17" si="68">SUM(G5:G16)</f>
        <v>1868.25</v>
      </c>
      <c r="H17" s="82">
        <f t="shared" si="67"/>
        <v>0</v>
      </c>
      <c r="I17" s="83">
        <f t="shared" si="67"/>
        <v>6667.17</v>
      </c>
      <c r="J17" s="81">
        <f t="shared" si="67"/>
        <v>5466.66</v>
      </c>
      <c r="K17" s="81">
        <f t="shared" si="67"/>
        <v>1347.18</v>
      </c>
      <c r="L17" s="81">
        <f t="shared" si="67"/>
        <v>1200.5100000000002</v>
      </c>
      <c r="M17" s="84">
        <f t="shared" si="67"/>
        <v>1200.5100000000002</v>
      </c>
      <c r="N17" s="83">
        <f t="shared" si="67"/>
        <v>6666.9400000000005</v>
      </c>
      <c r="O17" s="85">
        <f t="shared" si="67"/>
        <v>6666.66</v>
      </c>
      <c r="P17" s="81">
        <f t="shared" ref="P17" si="69">SUM(P5:P16)</f>
        <v>967.1</v>
      </c>
      <c r="Q17" s="81">
        <f t="shared" si="67"/>
        <v>0.28000000000020009</v>
      </c>
      <c r="R17" s="84">
        <f t="shared" si="67"/>
        <v>1200.7900000000004</v>
      </c>
      <c r="S17" s="83">
        <f t="shared" si="67"/>
        <v>6667.34</v>
      </c>
      <c r="T17" s="81">
        <f t="shared" si="67"/>
        <v>7753.1</v>
      </c>
      <c r="U17" s="81">
        <f t="shared" si="67"/>
        <v>478.44</v>
      </c>
      <c r="V17" s="85">
        <f t="shared" si="67"/>
        <v>-1085.7599999999998</v>
      </c>
      <c r="W17" s="84">
        <f t="shared" si="67"/>
        <v>115.03000000000065</v>
      </c>
      <c r="X17" s="83">
        <f t="shared" si="67"/>
        <v>6667.0499999999993</v>
      </c>
      <c r="Y17" s="81">
        <f t="shared" si="67"/>
        <v>6773.83</v>
      </c>
      <c r="Z17" s="81">
        <f t="shared" ref="Z17" si="70">SUM(Z5:Z16)</f>
        <v>0</v>
      </c>
      <c r="AA17" s="85">
        <f t="shared" si="67"/>
        <v>-106.7800000000002</v>
      </c>
      <c r="AB17" s="84">
        <f t="shared" si="67"/>
        <v>8.2500000000009095</v>
      </c>
      <c r="AC17" s="83">
        <f t="shared" si="67"/>
        <v>6666.99</v>
      </c>
      <c r="AD17" s="81">
        <f t="shared" si="67"/>
        <v>6675.24</v>
      </c>
      <c r="AE17" s="81">
        <f t="shared" si="67"/>
        <v>1556.3</v>
      </c>
      <c r="AF17" s="85">
        <f t="shared" si="67"/>
        <v>-8.25</v>
      </c>
      <c r="AG17" s="84">
        <f t="shared" si="67"/>
        <v>1.8189894035458565E-12</v>
      </c>
      <c r="AH17" s="83">
        <f t="shared" si="67"/>
        <v>6666.66</v>
      </c>
      <c r="AI17" s="81">
        <f t="shared" si="67"/>
        <v>0</v>
      </c>
      <c r="AJ17" s="81">
        <f t="shared" ref="AJ17" si="71">SUM(AJ5:AJ16)</f>
        <v>0</v>
      </c>
      <c r="AK17" s="85">
        <f t="shared" si="67"/>
        <v>6666.66</v>
      </c>
      <c r="AL17" s="84">
        <f t="shared" si="67"/>
        <v>6666.6600000000017</v>
      </c>
      <c r="AM17" s="83">
        <f t="shared" si="67"/>
        <v>6666.66</v>
      </c>
      <c r="AN17" s="81">
        <f t="shared" si="67"/>
        <v>0</v>
      </c>
      <c r="AO17" s="81">
        <f t="shared" si="67"/>
        <v>0</v>
      </c>
      <c r="AP17" s="85">
        <f t="shared" si="67"/>
        <v>6666.66</v>
      </c>
      <c r="AQ17" s="84">
        <f t="shared" si="67"/>
        <v>13333.320000000002</v>
      </c>
      <c r="AR17" s="83">
        <f t="shared" si="67"/>
        <v>6666.66</v>
      </c>
      <c r="AS17" s="81">
        <f t="shared" si="67"/>
        <v>0</v>
      </c>
      <c r="AT17" s="81">
        <f t="shared" ref="AT17" si="72">SUM(AT5:AT16)</f>
        <v>0</v>
      </c>
      <c r="AU17" s="85">
        <f t="shared" si="67"/>
        <v>6666.66</v>
      </c>
      <c r="AV17" s="84">
        <f t="shared" si="67"/>
        <v>19999.980000000003</v>
      </c>
      <c r="AW17" s="83">
        <f t="shared" si="67"/>
        <v>6666.66</v>
      </c>
      <c r="AX17" s="81">
        <f t="shared" si="67"/>
        <v>0</v>
      </c>
      <c r="AY17" s="81">
        <f t="shared" si="67"/>
        <v>0</v>
      </c>
      <c r="AZ17" s="85">
        <f t="shared" si="67"/>
        <v>6666.66</v>
      </c>
      <c r="BA17" s="84">
        <f t="shared" si="67"/>
        <v>26666.640000000003</v>
      </c>
      <c r="BB17" s="83">
        <f t="shared" si="67"/>
        <v>6666.66</v>
      </c>
      <c r="BC17" s="81">
        <f t="shared" si="67"/>
        <v>0</v>
      </c>
      <c r="BD17" s="81">
        <f t="shared" ref="BD17" si="73">SUM(BD5:BD16)</f>
        <v>0</v>
      </c>
      <c r="BE17" s="85">
        <f t="shared" si="67"/>
        <v>6666.66</v>
      </c>
      <c r="BF17" s="84">
        <f t="shared" si="67"/>
        <v>33333.300000000003</v>
      </c>
      <c r="BG17" s="83">
        <f t="shared" si="67"/>
        <v>6666.74</v>
      </c>
      <c r="BH17" s="81">
        <f t="shared" si="67"/>
        <v>0</v>
      </c>
      <c r="BI17" s="81">
        <f t="shared" si="67"/>
        <v>0</v>
      </c>
      <c r="BJ17" s="85">
        <f t="shared" si="67"/>
        <v>6666.74</v>
      </c>
      <c r="BK17" s="84">
        <f t="shared" si="67"/>
        <v>40000.04</v>
      </c>
      <c r="BM17" s="86">
        <f>SUM(BM5:BM16)</f>
        <v>40000.04</v>
      </c>
      <c r="BN17" s="87">
        <f>SUM(BN5:BN16)</f>
        <v>1</v>
      </c>
      <c r="BO17" s="88" t="e">
        <f t="shared" si="36"/>
        <v>#DIV/0!</v>
      </c>
      <c r="BP17" s="88" t="e">
        <f>BM17/C17</f>
        <v>#DIV/0!</v>
      </c>
      <c r="BR17" s="86">
        <f t="shared" ref="BR17:BW17" si="74">SUM(BR5:BR16)</f>
        <v>40002.15</v>
      </c>
      <c r="BS17" s="89">
        <f t="shared" si="74"/>
        <v>40002.15</v>
      </c>
      <c r="BT17" s="89">
        <f t="shared" si="74"/>
        <v>6217.27</v>
      </c>
      <c r="BU17" s="86">
        <f t="shared" si="74"/>
        <v>40000.04</v>
      </c>
      <c r="BV17" s="89">
        <f t="shared" si="74"/>
        <v>0</v>
      </c>
      <c r="BW17" s="89">
        <f t="shared" si="74"/>
        <v>0</v>
      </c>
    </row>
    <row r="18" spans="1:75" ht="20.100000000000001" customHeight="1" thickBot="1" x14ac:dyDescent="0.3">
      <c r="A18" s="48"/>
      <c r="B18" s="90"/>
      <c r="C18" s="91"/>
      <c r="D18" s="91"/>
      <c r="E18" s="91"/>
      <c r="F18" s="92"/>
      <c r="G18" s="92"/>
      <c r="I18" s="91"/>
      <c r="J18" s="92"/>
      <c r="K18" s="92"/>
      <c r="P18" s="92"/>
      <c r="U18" s="92"/>
      <c r="Z18" s="92"/>
      <c r="AE18" s="92"/>
      <c r="AJ18" s="92"/>
      <c r="AO18" s="92"/>
      <c r="AT18" s="92"/>
      <c r="AY18" s="92"/>
      <c r="BD18" s="92"/>
      <c r="BI18" s="92"/>
    </row>
    <row r="19" spans="1:75" ht="20.100000000000001" customHeight="1" thickBot="1" x14ac:dyDescent="0.3">
      <c r="A19" s="49"/>
      <c r="B19" s="93"/>
      <c r="C19" s="93"/>
      <c r="D19" s="93"/>
      <c r="E19" s="148" t="s">
        <v>130</v>
      </c>
      <c r="F19" s="148"/>
      <c r="G19" s="105"/>
      <c r="I19" s="148" t="s">
        <v>38</v>
      </c>
      <c r="J19" s="148"/>
      <c r="K19" s="105"/>
      <c r="N19" s="148" t="s">
        <v>38</v>
      </c>
      <c r="O19" s="148"/>
      <c r="P19" s="105"/>
      <c r="S19" s="148" t="s">
        <v>38</v>
      </c>
      <c r="T19" s="148"/>
      <c r="U19" s="105"/>
      <c r="X19" s="148" t="s">
        <v>38</v>
      </c>
      <c r="Y19" s="148"/>
      <c r="Z19" s="105"/>
      <c r="AC19" s="148" t="s">
        <v>38</v>
      </c>
      <c r="AD19" s="148"/>
      <c r="AE19" s="105"/>
      <c r="AH19" s="148" t="s">
        <v>38</v>
      </c>
      <c r="AI19" s="148"/>
      <c r="AJ19" s="105"/>
      <c r="AM19" s="148" t="s">
        <v>38</v>
      </c>
      <c r="AN19" s="148"/>
      <c r="AO19" s="105"/>
      <c r="AR19" s="148" t="s">
        <v>38</v>
      </c>
      <c r="AS19" s="148"/>
      <c r="AT19" s="105"/>
      <c r="AW19" s="148" t="s">
        <v>38</v>
      </c>
      <c r="AX19" s="148"/>
      <c r="AY19" s="105"/>
      <c r="BB19" s="148" t="s">
        <v>38</v>
      </c>
      <c r="BC19" s="148"/>
      <c r="BD19" s="105"/>
      <c r="BG19" s="148" t="s">
        <v>38</v>
      </c>
      <c r="BH19" s="148"/>
      <c r="BI19" s="105"/>
      <c r="BM19" s="94" t="s">
        <v>144</v>
      </c>
      <c r="BN19" s="94" t="s">
        <v>145</v>
      </c>
      <c r="BO19" s="94" t="s">
        <v>10</v>
      </c>
      <c r="BR19" s="95"/>
      <c r="BS19" s="95"/>
      <c r="BT19" s="95"/>
      <c r="BU19" s="95"/>
      <c r="BV19" s="95"/>
      <c r="BW19" s="95"/>
    </row>
    <row r="20" spans="1:75" ht="16.5" thickBot="1" x14ac:dyDescent="0.3">
      <c r="A20" s="49"/>
      <c r="B20" s="96"/>
      <c r="C20" s="96"/>
      <c r="D20" s="96"/>
      <c r="E20" s="149">
        <v>0</v>
      </c>
      <c r="F20" s="149"/>
      <c r="G20" s="105"/>
      <c r="I20" s="154">
        <v>0.51</v>
      </c>
      <c r="J20" s="149"/>
      <c r="K20" s="105"/>
      <c r="N20" s="149">
        <v>0.28000000000000003</v>
      </c>
      <c r="O20" s="149"/>
      <c r="P20" s="105"/>
      <c r="S20" s="149">
        <v>0.68</v>
      </c>
      <c r="T20" s="149"/>
      <c r="U20" s="105"/>
      <c r="X20" s="149">
        <v>0.39</v>
      </c>
      <c r="Y20" s="149"/>
      <c r="Z20" s="105"/>
      <c r="AC20" s="149">
        <v>0.33</v>
      </c>
      <c r="AD20" s="149"/>
      <c r="AE20" s="105"/>
      <c r="AH20" s="149"/>
      <c r="AI20" s="149"/>
      <c r="AJ20" s="105"/>
      <c r="AM20" s="149"/>
      <c r="AN20" s="149"/>
      <c r="AO20" s="105"/>
      <c r="AR20" s="149"/>
      <c r="AS20" s="149"/>
      <c r="AT20" s="105"/>
      <c r="AW20" s="149"/>
      <c r="AX20" s="149"/>
      <c r="AY20" s="105"/>
      <c r="BB20" s="149"/>
      <c r="BC20" s="149"/>
      <c r="BD20" s="105"/>
      <c r="BG20" s="149"/>
      <c r="BH20" s="149"/>
      <c r="BI20" s="105"/>
      <c r="BM20" s="97">
        <f>E17+I17+N17+S17+X17+AC17+AH17+AM17+AR17+AW17+BB17+BG17</f>
        <v>80002.190000000017</v>
      </c>
      <c r="BN20" s="97">
        <f>F17+J17+O17+T17+Y17+AD17+AI17+AN17+AS17+AX17+BC17+BH17</f>
        <v>40002.15</v>
      </c>
      <c r="BO20" s="98">
        <f>BM20-BN20</f>
        <v>40000.040000000015</v>
      </c>
      <c r="BR20" s="92"/>
      <c r="BS20" s="92"/>
      <c r="BT20" s="92"/>
      <c r="BU20" s="92"/>
      <c r="BV20" s="92"/>
      <c r="BW20" s="92"/>
    </row>
    <row r="21" spans="1:75" ht="16.5" thickBot="1" x14ac:dyDescent="0.3">
      <c r="A21" s="49"/>
      <c r="B21" s="96"/>
      <c r="C21" s="96"/>
      <c r="D21" s="96"/>
      <c r="E21" s="148" t="s">
        <v>38</v>
      </c>
      <c r="F21" s="148"/>
      <c r="G21" s="105"/>
      <c r="I21" s="150"/>
      <c r="J21" s="150"/>
      <c r="K21" s="105"/>
      <c r="N21" s="150"/>
      <c r="O21" s="150"/>
      <c r="P21" s="105"/>
      <c r="S21" s="150"/>
      <c r="T21" s="150"/>
      <c r="U21" s="105"/>
      <c r="X21" s="150"/>
      <c r="Y21" s="150"/>
      <c r="Z21" s="105"/>
      <c r="AC21" s="150"/>
      <c r="AD21" s="150"/>
      <c r="AE21" s="105"/>
      <c r="AH21" s="150"/>
      <c r="AI21" s="150"/>
      <c r="AJ21" s="105"/>
      <c r="AM21" s="150"/>
      <c r="AN21" s="150"/>
      <c r="AO21" s="105"/>
      <c r="AR21" s="150"/>
      <c r="AS21" s="150"/>
      <c r="AT21" s="105"/>
      <c r="AW21" s="150"/>
      <c r="AX21" s="150"/>
      <c r="AY21" s="105"/>
      <c r="BB21" s="150"/>
      <c r="BC21" s="150"/>
      <c r="BD21" s="105"/>
      <c r="BG21" s="150"/>
      <c r="BH21" s="150"/>
      <c r="BI21" s="105"/>
      <c r="BR21" s="99"/>
      <c r="BS21" s="99"/>
      <c r="BT21" s="99"/>
      <c r="BU21" s="99"/>
      <c r="BV21" s="99"/>
      <c r="BW21" s="99"/>
    </row>
    <row r="22" spans="1:75" ht="16.5" thickBot="1" x14ac:dyDescent="0.3">
      <c r="A22" s="49"/>
      <c r="B22" s="96"/>
      <c r="C22" s="100"/>
      <c r="D22" s="96"/>
      <c r="E22" s="149">
        <v>0</v>
      </c>
      <c r="F22" s="149"/>
      <c r="G22" s="105"/>
      <c r="I22" s="96"/>
      <c r="J22" s="101"/>
      <c r="K22" s="105"/>
      <c r="P22" s="105"/>
      <c r="U22" s="105"/>
      <c r="Z22" s="105"/>
      <c r="AE22" s="105"/>
      <c r="AJ22" s="105"/>
      <c r="AO22" s="105"/>
      <c r="AT22" s="105"/>
      <c r="AY22" s="105"/>
      <c r="BD22" s="105"/>
      <c r="BI22" s="105"/>
    </row>
    <row r="23" spans="1:75" ht="15.75" x14ac:dyDescent="0.25">
      <c r="A23" s="49"/>
      <c r="B23" s="96"/>
      <c r="C23" s="96"/>
      <c r="D23" s="96"/>
      <c r="E23" s="96"/>
      <c r="F23" s="101"/>
      <c r="G23" s="101"/>
      <c r="I23" s="96"/>
      <c r="J23" s="101"/>
      <c r="K23" s="101"/>
      <c r="P23" s="101"/>
      <c r="U23" s="101"/>
      <c r="Z23" s="101"/>
      <c r="AE23" s="101"/>
      <c r="AJ23" s="101"/>
      <c r="AO23" s="101"/>
      <c r="AT23" s="101"/>
      <c r="AY23" s="101"/>
      <c r="BD23" s="101"/>
      <c r="BI23" s="101"/>
    </row>
    <row r="24" spans="1:75" ht="15.75" x14ac:dyDescent="0.25">
      <c r="A24" s="49"/>
      <c r="B24" s="96"/>
      <c r="C24" s="96"/>
      <c r="D24" s="96"/>
      <c r="E24" s="150"/>
      <c r="F24" s="150"/>
      <c r="G24" s="103"/>
      <c r="I24" s="96"/>
      <c r="J24" s="101"/>
      <c r="K24" s="103"/>
      <c r="P24" s="103"/>
      <c r="U24" s="103"/>
      <c r="Z24" s="103"/>
      <c r="AE24" s="103"/>
      <c r="AJ24" s="103"/>
      <c r="AO24" s="103"/>
      <c r="AT24" s="103"/>
      <c r="AY24" s="103"/>
      <c r="BD24" s="103"/>
      <c r="BI24" s="103"/>
    </row>
    <row r="25" spans="1:75" ht="15.75" x14ac:dyDescent="0.25">
      <c r="A25" s="49"/>
      <c r="B25" s="96"/>
      <c r="C25" s="96"/>
      <c r="D25" s="96"/>
      <c r="E25" s="96"/>
      <c r="F25" s="101"/>
      <c r="G25" s="101"/>
      <c r="I25" s="96"/>
      <c r="J25" s="101"/>
      <c r="K25" s="101"/>
      <c r="P25" s="101"/>
      <c r="U25" s="101"/>
      <c r="Z25" s="101"/>
      <c r="AE25" s="101"/>
      <c r="AJ25" s="101"/>
      <c r="AO25" s="101"/>
      <c r="AT25" s="101"/>
      <c r="AY25" s="101"/>
      <c r="BD25" s="101"/>
      <c r="BI25" s="101"/>
    </row>
    <row r="26" spans="1:75" ht="15.75" x14ac:dyDescent="0.25">
      <c r="A26" s="49"/>
      <c r="B26" s="96"/>
      <c r="C26" s="96"/>
      <c r="D26" s="96"/>
      <c r="E26" s="96"/>
      <c r="F26" s="101"/>
      <c r="G26" s="101"/>
      <c r="I26" s="96"/>
      <c r="J26" s="101"/>
      <c r="K26" s="101"/>
      <c r="P26" s="101"/>
      <c r="U26" s="101"/>
      <c r="Z26" s="101"/>
      <c r="AE26" s="101"/>
      <c r="AJ26" s="101"/>
      <c r="AO26" s="101"/>
      <c r="AT26" s="101"/>
      <c r="AY26" s="101"/>
      <c r="BD26" s="101"/>
      <c r="BI26" s="101"/>
    </row>
    <row r="27" spans="1:75" ht="15.75" x14ac:dyDescent="0.25">
      <c r="A27" s="49"/>
      <c r="B27" s="96"/>
      <c r="C27" s="96"/>
      <c r="D27" s="96"/>
      <c r="E27" s="96"/>
      <c r="F27" s="101"/>
      <c r="G27" s="101"/>
      <c r="I27" s="96"/>
      <c r="J27" s="101"/>
      <c r="K27" s="101"/>
      <c r="P27" s="101"/>
      <c r="U27" s="101"/>
      <c r="Z27" s="101"/>
      <c r="AE27" s="101"/>
      <c r="AJ27" s="101"/>
      <c r="AO27" s="101"/>
      <c r="AT27" s="101"/>
      <c r="AY27" s="101"/>
      <c r="BD27" s="101"/>
      <c r="BI27" s="101"/>
    </row>
    <row r="28" spans="1:75" ht="15.75" x14ac:dyDescent="0.25">
      <c r="A28" s="49"/>
      <c r="B28" s="96"/>
      <c r="C28" s="96"/>
      <c r="D28" s="96"/>
      <c r="E28" s="96"/>
      <c r="F28" s="101"/>
      <c r="G28" s="101"/>
      <c r="I28" s="96"/>
      <c r="J28" s="101"/>
      <c r="K28" s="101"/>
      <c r="P28" s="101"/>
      <c r="U28" s="101"/>
      <c r="Z28" s="101"/>
      <c r="AE28" s="101"/>
      <c r="AJ28" s="101"/>
      <c r="AO28" s="101"/>
      <c r="AT28" s="101"/>
      <c r="AY28" s="101"/>
      <c r="BD28" s="101"/>
      <c r="BI28" s="101"/>
    </row>
    <row r="29" spans="1:75" ht="15.75" x14ac:dyDescent="0.25">
      <c r="A29" s="49"/>
      <c r="B29" s="96"/>
      <c r="C29" s="96"/>
      <c r="D29" s="96"/>
      <c r="E29" s="96"/>
      <c r="F29" s="101"/>
      <c r="G29" s="101"/>
      <c r="I29" s="96"/>
      <c r="J29" s="101"/>
      <c r="K29" s="101"/>
      <c r="P29" s="101"/>
      <c r="U29" s="101"/>
      <c r="Z29" s="101"/>
      <c r="AE29" s="101"/>
      <c r="AJ29" s="101"/>
      <c r="AO29" s="101"/>
      <c r="AT29" s="101"/>
      <c r="AY29" s="101"/>
      <c r="BD29" s="101"/>
      <c r="BI29" s="101"/>
    </row>
    <row r="30" spans="1:75" ht="15.75" x14ac:dyDescent="0.25">
      <c r="A30" s="49"/>
      <c r="B30" s="96"/>
      <c r="C30" s="96"/>
      <c r="D30" s="96"/>
      <c r="E30" s="96"/>
      <c r="F30" s="101"/>
      <c r="G30" s="101"/>
      <c r="I30" s="96"/>
      <c r="J30" s="101"/>
      <c r="K30" s="101"/>
      <c r="P30" s="101"/>
      <c r="U30" s="101"/>
      <c r="Z30" s="101"/>
      <c r="AE30" s="101"/>
      <c r="AJ30" s="101"/>
      <c r="AO30" s="101"/>
      <c r="AT30" s="101"/>
      <c r="AY30" s="101"/>
      <c r="BD30" s="101"/>
      <c r="BI30" s="101"/>
    </row>
    <row r="31" spans="1:75" ht="15.75" x14ac:dyDescent="0.25">
      <c r="A31" s="49"/>
      <c r="B31" s="96"/>
      <c r="C31" s="96"/>
      <c r="D31" s="96"/>
      <c r="E31" s="96"/>
      <c r="F31" s="101"/>
      <c r="G31" s="101"/>
      <c r="I31" s="96"/>
      <c r="J31" s="101"/>
      <c r="K31" s="101"/>
      <c r="P31" s="101"/>
      <c r="U31" s="101"/>
      <c r="Z31" s="101"/>
      <c r="AE31" s="101"/>
      <c r="AJ31" s="101"/>
      <c r="AO31" s="101"/>
      <c r="AT31" s="101"/>
      <c r="AY31" s="101"/>
      <c r="BD31" s="101"/>
      <c r="BI31" s="101"/>
    </row>
    <row r="32" spans="1:75" ht="15.75" x14ac:dyDescent="0.25">
      <c r="A32" s="49"/>
      <c r="B32" s="96"/>
      <c r="C32" s="96"/>
      <c r="D32" s="96"/>
      <c r="E32" s="96"/>
      <c r="F32" s="101"/>
      <c r="G32" s="101"/>
      <c r="I32" s="96"/>
      <c r="J32" s="101"/>
      <c r="K32" s="101"/>
      <c r="P32" s="101"/>
      <c r="U32" s="101"/>
      <c r="Z32" s="101"/>
      <c r="AE32" s="101"/>
      <c r="AJ32" s="101"/>
      <c r="AO32" s="101"/>
      <c r="AT32" s="101"/>
      <c r="AY32" s="101"/>
      <c r="BD32" s="101"/>
      <c r="BI32" s="101"/>
    </row>
    <row r="33" spans="1:61" ht="15.75" x14ac:dyDescent="0.25">
      <c r="A33" s="49"/>
      <c r="B33" s="96"/>
      <c r="C33" s="96"/>
      <c r="D33" s="96"/>
      <c r="E33" s="96"/>
      <c r="F33" s="101"/>
      <c r="G33" s="101"/>
      <c r="I33" s="96"/>
      <c r="J33" s="101"/>
      <c r="K33" s="101"/>
      <c r="P33" s="101"/>
      <c r="U33" s="101"/>
      <c r="Z33" s="101"/>
      <c r="AE33" s="101"/>
      <c r="AJ33" s="101"/>
      <c r="AO33" s="101"/>
      <c r="AT33" s="101"/>
      <c r="AY33" s="101"/>
      <c r="BD33" s="101"/>
      <c r="BI33" s="101"/>
    </row>
    <row r="34" spans="1:61" ht="15.75" x14ac:dyDescent="0.25">
      <c r="A34" s="49"/>
      <c r="B34" s="96"/>
      <c r="C34" s="96"/>
      <c r="D34" s="96"/>
      <c r="E34" s="96"/>
      <c r="F34" s="101"/>
      <c r="G34" s="101"/>
      <c r="I34" s="96"/>
      <c r="J34" s="101"/>
      <c r="K34" s="101"/>
      <c r="P34" s="101"/>
      <c r="U34" s="101"/>
      <c r="Z34" s="101"/>
      <c r="AE34" s="101"/>
      <c r="AJ34" s="101"/>
      <c r="AO34" s="101"/>
      <c r="AT34" s="101"/>
      <c r="AY34" s="101"/>
      <c r="BD34" s="101"/>
      <c r="BI34" s="101"/>
    </row>
    <row r="35" spans="1:61" ht="15.75" x14ac:dyDescent="0.25">
      <c r="A35" s="49"/>
      <c r="B35" s="96"/>
      <c r="C35" s="96"/>
      <c r="D35" s="96"/>
      <c r="E35" s="96"/>
      <c r="F35" s="101"/>
      <c r="G35" s="101"/>
      <c r="I35" s="96"/>
      <c r="J35" s="101"/>
      <c r="K35" s="101"/>
      <c r="P35" s="101"/>
      <c r="U35" s="101"/>
      <c r="Z35" s="101"/>
      <c r="AE35" s="101"/>
      <c r="AJ35" s="101"/>
      <c r="AO35" s="101"/>
      <c r="AT35" s="101"/>
      <c r="AY35" s="101"/>
      <c r="BD35" s="101"/>
      <c r="BI35" s="101"/>
    </row>
    <row r="36" spans="1:61" ht="15.75" x14ac:dyDescent="0.25">
      <c r="A36" s="49"/>
      <c r="B36" s="96"/>
      <c r="C36" s="96"/>
      <c r="D36" s="96"/>
      <c r="E36" s="96"/>
      <c r="F36" s="101"/>
      <c r="G36" s="101"/>
      <c r="I36" s="96"/>
      <c r="J36" s="101"/>
      <c r="K36" s="101"/>
      <c r="P36" s="101"/>
      <c r="U36" s="101"/>
      <c r="Z36" s="101"/>
      <c r="AE36" s="101"/>
      <c r="AJ36" s="101"/>
      <c r="AO36" s="101"/>
      <c r="AT36" s="101"/>
      <c r="AY36" s="101"/>
      <c r="BD36" s="101"/>
      <c r="BI36" s="101"/>
    </row>
    <row r="37" spans="1:61" ht="15.75" x14ac:dyDescent="0.25">
      <c r="A37" s="49"/>
      <c r="B37" s="96"/>
      <c r="C37" s="96"/>
      <c r="D37" s="96"/>
      <c r="E37" s="96"/>
      <c r="F37" s="101"/>
      <c r="G37" s="101"/>
      <c r="I37" s="96"/>
      <c r="J37" s="101"/>
      <c r="K37" s="101"/>
      <c r="P37" s="101"/>
      <c r="U37" s="101"/>
      <c r="Z37" s="101"/>
      <c r="AE37" s="101"/>
      <c r="AJ37" s="101"/>
      <c r="AO37" s="101"/>
      <c r="AT37" s="101"/>
      <c r="AY37" s="101"/>
      <c r="BD37" s="101"/>
      <c r="BI37" s="101"/>
    </row>
    <row r="38" spans="1:61" ht="15.75" x14ac:dyDescent="0.25">
      <c r="A38" s="49"/>
      <c r="B38" s="96"/>
      <c r="C38" s="96"/>
      <c r="D38" s="96"/>
      <c r="E38" s="96"/>
      <c r="F38" s="101"/>
      <c r="G38" s="101"/>
      <c r="I38" s="96"/>
      <c r="J38" s="101"/>
      <c r="K38" s="101"/>
      <c r="P38" s="101"/>
      <c r="U38" s="101"/>
      <c r="Z38" s="101"/>
      <c r="AE38" s="101"/>
      <c r="AJ38" s="101"/>
      <c r="AO38" s="101"/>
      <c r="AT38" s="101"/>
      <c r="AY38" s="101"/>
      <c r="BD38" s="101"/>
      <c r="BI38" s="101"/>
    </row>
    <row r="39" spans="1:61" ht="15.75" x14ac:dyDescent="0.25">
      <c r="A39" s="49"/>
      <c r="B39" s="96"/>
      <c r="C39" s="96"/>
      <c r="D39" s="96"/>
      <c r="E39" s="96"/>
      <c r="F39" s="101"/>
      <c r="G39" s="101"/>
      <c r="I39" s="96"/>
      <c r="J39" s="101"/>
      <c r="K39" s="101"/>
      <c r="P39" s="101"/>
      <c r="U39" s="101"/>
      <c r="Z39" s="101"/>
      <c r="AE39" s="101"/>
      <c r="AJ39" s="101"/>
      <c r="AO39" s="101"/>
      <c r="AT39" s="101"/>
      <c r="AY39" s="101"/>
      <c r="BD39" s="101"/>
      <c r="BI39" s="101"/>
    </row>
    <row r="40" spans="1:61" ht="15.75" x14ac:dyDescent="0.25">
      <c r="A40" s="49"/>
      <c r="B40" s="96"/>
      <c r="C40" s="96"/>
      <c r="D40" s="96"/>
      <c r="E40" s="96"/>
      <c r="F40" s="101"/>
      <c r="G40" s="101"/>
      <c r="I40" s="96"/>
      <c r="J40" s="101"/>
      <c r="K40" s="101"/>
      <c r="P40" s="101"/>
      <c r="U40" s="101"/>
      <c r="Z40" s="101"/>
      <c r="AE40" s="101"/>
      <c r="AJ40" s="101"/>
      <c r="AO40" s="101"/>
      <c r="AT40" s="101"/>
      <c r="AY40" s="101"/>
      <c r="BD40" s="101"/>
      <c r="BI40" s="101"/>
    </row>
    <row r="41" spans="1:61" ht="15.75" x14ac:dyDescent="0.25">
      <c r="A41" s="49"/>
      <c r="B41" s="96"/>
      <c r="C41" s="96"/>
      <c r="D41" s="96"/>
      <c r="E41" s="96"/>
      <c r="F41" s="101"/>
      <c r="G41" s="101"/>
      <c r="I41" s="96"/>
      <c r="J41" s="101"/>
      <c r="K41" s="101"/>
      <c r="P41" s="101"/>
      <c r="U41" s="101"/>
      <c r="Z41" s="101"/>
      <c r="AE41" s="101"/>
      <c r="AJ41" s="101"/>
      <c r="AO41" s="101"/>
      <c r="AT41" s="101"/>
      <c r="AY41" s="101"/>
      <c r="BD41" s="101"/>
      <c r="BI41" s="101"/>
    </row>
    <row r="42" spans="1:61" ht="15.75" x14ac:dyDescent="0.25">
      <c r="A42" s="49"/>
      <c r="B42" s="96"/>
      <c r="C42" s="96"/>
      <c r="D42" s="96"/>
      <c r="E42" s="96"/>
      <c r="F42" s="101"/>
      <c r="G42" s="101"/>
      <c r="I42" s="96"/>
      <c r="J42" s="101"/>
      <c r="K42" s="101"/>
      <c r="P42" s="101"/>
      <c r="U42" s="101"/>
      <c r="Z42" s="101"/>
      <c r="AE42" s="101"/>
      <c r="AJ42" s="101"/>
      <c r="AO42" s="101"/>
      <c r="AT42" s="101"/>
      <c r="AY42" s="101"/>
      <c r="BD42" s="101"/>
      <c r="BI42" s="101"/>
    </row>
    <row r="43" spans="1:61" ht="15.75" x14ac:dyDescent="0.25">
      <c r="A43" s="49"/>
      <c r="B43" s="96"/>
      <c r="C43" s="96"/>
      <c r="D43" s="96"/>
      <c r="E43" s="96"/>
      <c r="F43" s="101"/>
      <c r="G43" s="101"/>
      <c r="I43" s="96"/>
      <c r="J43" s="101"/>
      <c r="K43" s="101"/>
      <c r="P43" s="101"/>
      <c r="U43" s="101"/>
      <c r="Z43" s="101"/>
      <c r="AE43" s="101"/>
      <c r="AJ43" s="101"/>
      <c r="AO43" s="101"/>
      <c r="AT43" s="101"/>
      <c r="AY43" s="101"/>
      <c r="BD43" s="101"/>
      <c r="BI43" s="101"/>
    </row>
    <row r="44" spans="1:61" ht="15.75" x14ac:dyDescent="0.25">
      <c r="A44" s="49"/>
      <c r="B44" s="96"/>
      <c r="C44" s="96"/>
      <c r="D44" s="96"/>
      <c r="E44" s="96"/>
      <c r="F44" s="101"/>
      <c r="G44" s="101"/>
      <c r="I44" s="96"/>
      <c r="J44" s="101"/>
      <c r="K44" s="101"/>
      <c r="P44" s="101"/>
      <c r="U44" s="101"/>
      <c r="Z44" s="101"/>
      <c r="AE44" s="101"/>
      <c r="AJ44" s="101"/>
      <c r="AO44" s="101"/>
      <c r="AT44" s="101"/>
      <c r="AY44" s="101"/>
      <c r="BD44" s="101"/>
      <c r="BI44" s="101"/>
    </row>
    <row r="45" spans="1:61" ht="15.75" x14ac:dyDescent="0.25">
      <c r="A45" s="49"/>
      <c r="B45" s="96"/>
      <c r="C45" s="96"/>
      <c r="D45" s="96"/>
      <c r="E45" s="96"/>
      <c r="F45" s="101"/>
      <c r="G45" s="101"/>
      <c r="I45" s="96"/>
      <c r="J45" s="101"/>
      <c r="K45" s="101"/>
      <c r="P45" s="101"/>
      <c r="U45" s="101"/>
      <c r="Z45" s="101"/>
      <c r="AE45" s="101"/>
      <c r="AJ45" s="101"/>
      <c r="AO45" s="101"/>
      <c r="AT45" s="101"/>
      <c r="AY45" s="101"/>
      <c r="BD45" s="101"/>
      <c r="BI45" s="101"/>
    </row>
    <row r="46" spans="1:61" ht="15.75" x14ac:dyDescent="0.25">
      <c r="A46" s="49"/>
      <c r="B46" s="96"/>
      <c r="C46" s="96"/>
      <c r="D46" s="96"/>
      <c r="E46" s="96"/>
      <c r="F46" s="101"/>
      <c r="G46" s="101"/>
      <c r="I46" s="96"/>
      <c r="J46" s="101"/>
      <c r="K46" s="101"/>
      <c r="P46" s="101"/>
      <c r="U46" s="101"/>
      <c r="Z46" s="101"/>
      <c r="AE46" s="101"/>
      <c r="AJ46" s="101"/>
      <c r="AO46" s="101"/>
      <c r="AT46" s="101"/>
      <c r="AY46" s="101"/>
      <c r="BD46" s="101"/>
      <c r="BI46" s="101"/>
    </row>
    <row r="47" spans="1:61" ht="15.75" x14ac:dyDescent="0.25">
      <c r="A47" s="49"/>
      <c r="B47" s="96"/>
      <c r="C47" s="96"/>
      <c r="D47" s="96"/>
      <c r="E47" s="96"/>
      <c r="F47" s="101"/>
      <c r="G47" s="101"/>
      <c r="I47" s="96"/>
      <c r="J47" s="101"/>
      <c r="K47" s="101"/>
      <c r="P47" s="101"/>
      <c r="U47" s="101"/>
      <c r="Z47" s="101"/>
      <c r="AE47" s="101"/>
      <c r="AJ47" s="101"/>
      <c r="AO47" s="101"/>
      <c r="AT47" s="101"/>
      <c r="AY47" s="101"/>
      <c r="BD47" s="101"/>
      <c r="BI47" s="101"/>
    </row>
    <row r="48" spans="1:61" ht="15.75" x14ac:dyDescent="0.25">
      <c r="A48" s="49"/>
      <c r="B48" s="96"/>
      <c r="C48" s="96"/>
      <c r="D48" s="96"/>
      <c r="E48" s="96"/>
      <c r="F48" s="101"/>
      <c r="G48" s="101"/>
      <c r="I48" s="96"/>
      <c r="J48" s="101"/>
      <c r="K48" s="101"/>
      <c r="P48" s="101"/>
      <c r="U48" s="101"/>
      <c r="Z48" s="101"/>
      <c r="AE48" s="101"/>
      <c r="AJ48" s="101"/>
      <c r="AO48" s="101"/>
      <c r="AT48" s="101"/>
      <c r="AY48" s="101"/>
      <c r="BD48" s="101"/>
      <c r="BI48" s="101"/>
    </row>
    <row r="49" spans="1:61" ht="15.75" x14ac:dyDescent="0.25">
      <c r="A49" s="49"/>
      <c r="B49" s="96"/>
      <c r="C49" s="96"/>
      <c r="D49" s="96"/>
      <c r="E49" s="96"/>
      <c r="F49" s="101"/>
      <c r="G49" s="101"/>
      <c r="I49" s="96"/>
      <c r="J49" s="101"/>
      <c r="K49" s="101"/>
      <c r="P49" s="101"/>
      <c r="U49" s="101"/>
      <c r="Z49" s="101"/>
      <c r="AE49" s="101"/>
      <c r="AJ49" s="101"/>
      <c r="AO49" s="101"/>
      <c r="AT49" s="101"/>
      <c r="AY49" s="101"/>
      <c r="BD49" s="101"/>
      <c r="BI49" s="101"/>
    </row>
    <row r="50" spans="1:61" ht="15.75" x14ac:dyDescent="0.25">
      <c r="A50" s="49"/>
      <c r="B50" s="96"/>
      <c r="C50" s="96"/>
      <c r="D50" s="96"/>
      <c r="E50" s="96"/>
      <c r="F50" s="101"/>
      <c r="G50" s="101"/>
      <c r="I50" s="96"/>
      <c r="J50" s="101"/>
      <c r="K50" s="101"/>
      <c r="P50" s="101"/>
      <c r="U50" s="101"/>
      <c r="Z50" s="101"/>
      <c r="AE50" s="101"/>
      <c r="AJ50" s="101"/>
      <c r="AO50" s="101"/>
      <c r="AT50" s="101"/>
      <c r="AY50" s="101"/>
      <c r="BD50" s="101"/>
      <c r="BI50" s="101"/>
    </row>
    <row r="51" spans="1:61" ht="15.75" x14ac:dyDescent="0.25">
      <c r="A51" s="49"/>
      <c r="B51" s="96"/>
      <c r="C51" s="96"/>
      <c r="D51" s="96"/>
      <c r="E51" s="96"/>
      <c r="F51" s="101"/>
      <c r="G51" s="101"/>
      <c r="I51" s="96"/>
      <c r="J51" s="101"/>
      <c r="K51" s="101"/>
      <c r="P51" s="101"/>
      <c r="U51" s="101"/>
      <c r="Z51" s="101"/>
      <c r="AE51" s="101"/>
      <c r="AJ51" s="101"/>
      <c r="AO51" s="101"/>
      <c r="AT51" s="101"/>
      <c r="AY51" s="101"/>
      <c r="BD51" s="101"/>
      <c r="BI51" s="101"/>
    </row>
    <row r="52" spans="1:61" ht="15.75" x14ac:dyDescent="0.25">
      <c r="A52" s="49"/>
      <c r="B52" s="96"/>
      <c r="C52" s="96"/>
      <c r="D52" s="96"/>
      <c r="E52" s="96"/>
      <c r="F52" s="101"/>
      <c r="G52" s="101"/>
      <c r="I52" s="96"/>
      <c r="J52" s="101"/>
      <c r="K52" s="101"/>
      <c r="P52" s="101"/>
      <c r="U52" s="101"/>
      <c r="Z52" s="101"/>
      <c r="AE52" s="101"/>
      <c r="AJ52" s="101"/>
      <c r="AO52" s="101"/>
      <c r="AT52" s="101"/>
      <c r="AY52" s="101"/>
      <c r="BD52" s="101"/>
      <c r="BI52" s="101"/>
    </row>
    <row r="53" spans="1:61" ht="15.75" x14ac:dyDescent="0.25">
      <c r="A53" s="49"/>
      <c r="B53" s="96"/>
      <c r="C53" s="96"/>
      <c r="D53" s="96"/>
      <c r="E53" s="96"/>
      <c r="F53" s="101"/>
      <c r="G53" s="101"/>
      <c r="I53" s="96"/>
      <c r="J53" s="101"/>
      <c r="K53" s="101"/>
      <c r="P53" s="101"/>
      <c r="U53" s="101"/>
      <c r="Z53" s="101"/>
      <c r="AE53" s="101"/>
      <c r="AJ53" s="101"/>
      <c r="AO53" s="101"/>
      <c r="AT53" s="101"/>
      <c r="AY53" s="101"/>
      <c r="BD53" s="101"/>
      <c r="BI53" s="101"/>
    </row>
    <row r="54" spans="1:61" ht="15.75" x14ac:dyDescent="0.25">
      <c r="A54" s="49"/>
      <c r="B54" s="96"/>
      <c r="C54" s="96"/>
      <c r="D54" s="96"/>
      <c r="E54" s="96"/>
      <c r="F54" s="101"/>
      <c r="G54" s="101"/>
      <c r="I54" s="96"/>
      <c r="J54" s="101"/>
      <c r="K54" s="101"/>
      <c r="P54" s="101"/>
      <c r="U54" s="101"/>
      <c r="Z54" s="101"/>
      <c r="AE54" s="101"/>
      <c r="AJ54" s="101"/>
      <c r="AO54" s="101"/>
      <c r="AT54" s="101"/>
      <c r="AY54" s="101"/>
      <c r="BD54" s="101"/>
      <c r="BI54" s="101"/>
    </row>
    <row r="55" spans="1:61" ht="15.75" x14ac:dyDescent="0.25">
      <c r="A55" s="49"/>
      <c r="B55" s="96"/>
      <c r="C55" s="96"/>
      <c r="D55" s="96"/>
      <c r="E55" s="96"/>
      <c r="F55" s="101"/>
      <c r="G55" s="101"/>
      <c r="I55" s="96"/>
      <c r="J55" s="101"/>
      <c r="K55" s="101"/>
      <c r="P55" s="101"/>
      <c r="U55" s="101"/>
      <c r="Z55" s="101"/>
      <c r="AE55" s="101"/>
      <c r="AJ55" s="101"/>
      <c r="AO55" s="101"/>
      <c r="AT55" s="101"/>
      <c r="AY55" s="101"/>
      <c r="BD55" s="101"/>
      <c r="BI55" s="101"/>
    </row>
    <row r="56" spans="1:61" ht="15.75" x14ac:dyDescent="0.25">
      <c r="A56" s="49"/>
      <c r="B56" s="96"/>
      <c r="C56" s="96"/>
      <c r="D56" s="96"/>
      <c r="E56" s="96"/>
      <c r="F56" s="101"/>
      <c r="G56" s="101"/>
      <c r="I56" s="96"/>
      <c r="J56" s="101"/>
      <c r="K56" s="101"/>
      <c r="P56" s="101"/>
      <c r="U56" s="101"/>
      <c r="Z56" s="101"/>
      <c r="AE56" s="101"/>
      <c r="AJ56" s="101"/>
      <c r="AO56" s="101"/>
      <c r="AT56" s="101"/>
      <c r="AY56" s="101"/>
      <c r="BD56" s="101"/>
      <c r="BI56" s="101"/>
    </row>
    <row r="57" spans="1:61" ht="15.75" x14ac:dyDescent="0.25">
      <c r="A57" s="49"/>
      <c r="B57" s="96"/>
      <c r="C57" s="96"/>
      <c r="D57" s="96"/>
      <c r="E57" s="96"/>
      <c r="F57" s="101"/>
      <c r="G57" s="101"/>
      <c r="I57" s="96"/>
      <c r="J57" s="101"/>
      <c r="K57" s="101"/>
      <c r="P57" s="101"/>
      <c r="U57" s="101"/>
      <c r="Z57" s="101"/>
      <c r="AE57" s="101"/>
      <c r="AJ57" s="101"/>
      <c r="AO57" s="101"/>
      <c r="AT57" s="101"/>
      <c r="AY57" s="101"/>
      <c r="BD57" s="101"/>
      <c r="BI57" s="101"/>
    </row>
    <row r="58" spans="1:61" ht="15.75" x14ac:dyDescent="0.25">
      <c r="A58" s="49"/>
      <c r="B58" s="96"/>
      <c r="C58" s="96"/>
      <c r="D58" s="96"/>
      <c r="E58" s="96"/>
      <c r="F58" s="101"/>
      <c r="G58" s="101"/>
      <c r="I58" s="96"/>
      <c r="J58" s="101"/>
      <c r="K58" s="101"/>
      <c r="P58" s="101"/>
      <c r="U58" s="101"/>
      <c r="Z58" s="101"/>
      <c r="AE58" s="101"/>
      <c r="AJ58" s="101"/>
      <c r="AO58" s="101"/>
      <c r="AT58" s="101"/>
      <c r="AY58" s="101"/>
      <c r="BD58" s="101"/>
      <c r="BI58" s="101"/>
    </row>
    <row r="59" spans="1:61" ht="15.75" x14ac:dyDescent="0.25">
      <c r="A59" s="49"/>
      <c r="B59" s="96"/>
      <c r="C59" s="96"/>
      <c r="D59" s="96"/>
      <c r="E59" s="96"/>
      <c r="F59" s="101"/>
      <c r="G59" s="101"/>
      <c r="I59" s="96"/>
      <c r="J59" s="101"/>
      <c r="K59" s="101"/>
      <c r="P59" s="101"/>
      <c r="U59" s="101"/>
      <c r="Z59" s="101"/>
      <c r="AE59" s="101"/>
      <c r="AJ59" s="101"/>
      <c r="AO59" s="101"/>
      <c r="AT59" s="101"/>
      <c r="AY59" s="101"/>
      <c r="BD59" s="101"/>
      <c r="BI59" s="101"/>
    </row>
    <row r="60" spans="1:61" ht="15.75" x14ac:dyDescent="0.25">
      <c r="A60" s="49"/>
      <c r="B60" s="96"/>
      <c r="C60" s="96"/>
      <c r="D60" s="96"/>
      <c r="E60" s="96"/>
      <c r="F60" s="101"/>
      <c r="G60" s="101"/>
      <c r="I60" s="96"/>
      <c r="J60" s="101"/>
      <c r="K60" s="101"/>
      <c r="P60" s="101"/>
      <c r="U60" s="101"/>
      <c r="Z60" s="101"/>
      <c r="AE60" s="101"/>
      <c r="AJ60" s="101"/>
      <c r="AO60" s="101"/>
      <c r="AT60" s="101"/>
      <c r="AY60" s="101"/>
      <c r="BD60" s="101"/>
      <c r="BI60" s="101"/>
    </row>
    <row r="61" spans="1:61" ht="15.75" x14ac:dyDescent="0.25">
      <c r="A61" s="49"/>
      <c r="B61" s="96"/>
      <c r="C61" s="96"/>
      <c r="D61" s="96"/>
      <c r="E61" s="96"/>
      <c r="F61" s="101"/>
      <c r="G61" s="101"/>
      <c r="I61" s="96"/>
      <c r="J61" s="101"/>
      <c r="K61" s="101"/>
      <c r="P61" s="101"/>
      <c r="U61" s="101"/>
      <c r="Z61" s="101"/>
      <c r="AE61" s="101"/>
      <c r="AJ61" s="101"/>
      <c r="AO61" s="101"/>
      <c r="AT61" s="101"/>
      <c r="AY61" s="101"/>
      <c r="BD61" s="101"/>
      <c r="BI61" s="101"/>
    </row>
    <row r="62" spans="1:61" ht="15.75" x14ac:dyDescent="0.25">
      <c r="A62" s="49"/>
      <c r="B62" s="96"/>
      <c r="C62" s="96"/>
      <c r="D62" s="96"/>
      <c r="E62" s="96"/>
      <c r="F62" s="101"/>
      <c r="G62" s="101"/>
      <c r="I62" s="96"/>
      <c r="J62" s="101"/>
      <c r="K62" s="101"/>
      <c r="P62" s="101"/>
      <c r="U62" s="101"/>
      <c r="Z62" s="101"/>
      <c r="AE62" s="101"/>
      <c r="AJ62" s="101"/>
      <c r="AO62" s="101"/>
      <c r="AT62" s="101"/>
      <c r="AY62" s="101"/>
      <c r="BD62" s="101"/>
      <c r="BI62" s="101"/>
    </row>
    <row r="63" spans="1:61" ht="15.75" x14ac:dyDescent="0.25">
      <c r="A63" s="49"/>
      <c r="B63" s="96"/>
      <c r="C63" s="96"/>
      <c r="D63" s="96"/>
      <c r="E63" s="96"/>
      <c r="F63" s="101"/>
      <c r="G63" s="101"/>
      <c r="I63" s="96"/>
      <c r="J63" s="101"/>
      <c r="K63" s="101"/>
      <c r="P63" s="101"/>
      <c r="U63" s="101"/>
      <c r="Z63" s="101"/>
      <c r="AE63" s="101"/>
      <c r="AJ63" s="101"/>
      <c r="AO63" s="101"/>
      <c r="AT63" s="101"/>
      <c r="AY63" s="101"/>
      <c r="BD63" s="101"/>
      <c r="BI63" s="101"/>
    </row>
    <row r="64" spans="1:61" ht="15.75" x14ac:dyDescent="0.25">
      <c r="A64" s="49"/>
      <c r="B64" s="96"/>
      <c r="C64" s="96"/>
      <c r="D64" s="96"/>
      <c r="E64" s="96"/>
      <c r="F64" s="101"/>
      <c r="G64" s="101"/>
      <c r="I64" s="96"/>
      <c r="J64" s="101"/>
      <c r="K64" s="101"/>
      <c r="P64" s="101"/>
      <c r="U64" s="101"/>
      <c r="Z64" s="101"/>
      <c r="AE64" s="101"/>
      <c r="AJ64" s="101"/>
      <c r="AO64" s="101"/>
      <c r="AT64" s="101"/>
      <c r="AY64" s="101"/>
      <c r="BD64" s="101"/>
      <c r="BI64" s="101"/>
    </row>
    <row r="65" spans="1:61" ht="15.75" x14ac:dyDescent="0.25">
      <c r="A65" s="49"/>
      <c r="B65" s="96"/>
      <c r="C65" s="96"/>
      <c r="D65" s="96"/>
      <c r="E65" s="96"/>
      <c r="F65" s="101"/>
      <c r="G65" s="101"/>
      <c r="I65" s="96"/>
      <c r="J65" s="101"/>
      <c r="K65" s="101"/>
      <c r="P65" s="101"/>
      <c r="U65" s="101"/>
      <c r="Z65" s="101"/>
      <c r="AE65" s="101"/>
      <c r="AJ65" s="101"/>
      <c r="AO65" s="101"/>
      <c r="AT65" s="101"/>
      <c r="AY65" s="101"/>
      <c r="BD65" s="101"/>
      <c r="BI65" s="101"/>
    </row>
    <row r="66" spans="1:61" ht="15.75" x14ac:dyDescent="0.25">
      <c r="A66" s="49"/>
      <c r="B66" s="96"/>
      <c r="C66" s="96"/>
      <c r="D66" s="96"/>
      <c r="E66" s="96"/>
      <c r="F66" s="101"/>
      <c r="G66" s="101"/>
      <c r="I66" s="96"/>
      <c r="J66" s="101"/>
      <c r="K66" s="101"/>
      <c r="P66" s="101"/>
      <c r="U66" s="101"/>
      <c r="Z66" s="101"/>
      <c r="AE66" s="101"/>
      <c r="AJ66" s="101"/>
      <c r="AO66" s="101"/>
      <c r="AT66" s="101"/>
      <c r="AY66" s="101"/>
      <c r="BD66" s="101"/>
      <c r="BI66" s="101"/>
    </row>
    <row r="67" spans="1:61" ht="15.75" x14ac:dyDescent="0.25">
      <c r="A67" s="49"/>
      <c r="B67" s="96"/>
      <c r="C67" s="96"/>
      <c r="D67" s="96"/>
      <c r="E67" s="96"/>
      <c r="F67" s="101"/>
      <c r="G67" s="101"/>
      <c r="I67" s="96"/>
      <c r="J67" s="101"/>
      <c r="K67" s="101"/>
      <c r="P67" s="101"/>
      <c r="U67" s="101"/>
      <c r="Z67" s="101"/>
      <c r="AE67" s="101"/>
      <c r="AJ67" s="101"/>
      <c r="AO67" s="101"/>
      <c r="AT67" s="101"/>
      <c r="AY67" s="101"/>
      <c r="BD67" s="101"/>
      <c r="BI67" s="101"/>
    </row>
    <row r="68" spans="1:61" ht="15.75" x14ac:dyDescent="0.25">
      <c r="A68" s="49"/>
      <c r="B68" s="96"/>
      <c r="C68" s="96"/>
      <c r="D68" s="96"/>
      <c r="E68" s="96"/>
      <c r="F68" s="101"/>
      <c r="G68" s="101"/>
      <c r="I68" s="96"/>
      <c r="J68" s="101"/>
      <c r="K68" s="101"/>
      <c r="P68" s="101"/>
      <c r="U68" s="101"/>
      <c r="Z68" s="101"/>
      <c r="AE68" s="101"/>
      <c r="AJ68" s="101"/>
      <c r="AO68" s="101"/>
      <c r="AT68" s="101"/>
      <c r="AY68" s="101"/>
      <c r="BD68" s="101"/>
      <c r="BI68" s="101"/>
    </row>
    <row r="69" spans="1:61" ht="15.75" x14ac:dyDescent="0.25">
      <c r="A69" s="49"/>
      <c r="B69" s="96"/>
      <c r="C69" s="96"/>
      <c r="D69" s="96"/>
      <c r="E69" s="96"/>
      <c r="F69" s="101"/>
      <c r="G69" s="101"/>
      <c r="I69" s="96"/>
      <c r="J69" s="101"/>
      <c r="K69" s="101"/>
      <c r="P69" s="101"/>
      <c r="U69" s="101"/>
      <c r="Z69" s="101"/>
      <c r="AE69" s="101"/>
      <c r="AJ69" s="101"/>
      <c r="AO69" s="101"/>
      <c r="AT69" s="101"/>
      <c r="AY69" s="101"/>
      <c r="BD69" s="101"/>
      <c r="BI69" s="101"/>
    </row>
    <row r="70" spans="1:61" ht="15.75" x14ac:dyDescent="0.25">
      <c r="A70" s="49"/>
      <c r="B70" s="96"/>
      <c r="C70" s="96"/>
      <c r="D70" s="96"/>
      <c r="E70" s="96"/>
      <c r="F70" s="101"/>
      <c r="G70" s="101"/>
      <c r="I70" s="96"/>
      <c r="J70" s="101"/>
      <c r="K70" s="101"/>
      <c r="P70" s="101"/>
      <c r="U70" s="101"/>
      <c r="Z70" s="101"/>
      <c r="AE70" s="101"/>
      <c r="AJ70" s="101"/>
      <c r="AO70" s="101"/>
      <c r="AT70" s="101"/>
      <c r="AY70" s="101"/>
      <c r="BD70" s="101"/>
      <c r="BI70" s="101"/>
    </row>
    <row r="71" spans="1:61" ht="15.75" x14ac:dyDescent="0.25">
      <c r="A71" s="49"/>
      <c r="B71" s="96"/>
      <c r="C71" s="96"/>
      <c r="D71" s="96"/>
      <c r="E71" s="96"/>
      <c r="F71" s="101"/>
      <c r="G71" s="101"/>
      <c r="I71" s="96"/>
      <c r="J71" s="101"/>
      <c r="K71" s="101"/>
      <c r="P71" s="101"/>
      <c r="U71" s="101"/>
      <c r="Z71" s="101"/>
      <c r="AE71" s="101"/>
      <c r="AJ71" s="101"/>
      <c r="AO71" s="101"/>
      <c r="AT71" s="101"/>
      <c r="AY71" s="101"/>
      <c r="BD71" s="101"/>
      <c r="BI71" s="101"/>
    </row>
    <row r="72" spans="1:61" ht="15.75" x14ac:dyDescent="0.25">
      <c r="A72" s="49"/>
      <c r="B72" s="96"/>
      <c r="C72" s="96"/>
      <c r="D72" s="96"/>
      <c r="E72" s="96"/>
      <c r="F72" s="101"/>
      <c r="G72" s="101"/>
      <c r="I72" s="96"/>
      <c r="J72" s="101"/>
      <c r="K72" s="101"/>
      <c r="P72" s="101"/>
      <c r="U72" s="101"/>
      <c r="Z72" s="101"/>
      <c r="AE72" s="101"/>
      <c r="AJ72" s="101"/>
      <c r="AO72" s="101"/>
      <c r="AT72" s="101"/>
      <c r="AY72" s="101"/>
      <c r="BD72" s="101"/>
      <c r="BI72" s="101"/>
    </row>
    <row r="73" spans="1:61" ht="15.75" x14ac:dyDescent="0.25">
      <c r="A73" s="49"/>
      <c r="B73" s="96"/>
      <c r="C73" s="96"/>
      <c r="D73" s="96"/>
      <c r="E73" s="96"/>
      <c r="F73" s="101"/>
      <c r="G73" s="101"/>
      <c r="I73" s="96"/>
      <c r="J73" s="101"/>
      <c r="K73" s="101"/>
      <c r="P73" s="101"/>
      <c r="U73" s="101"/>
      <c r="Z73" s="101"/>
      <c r="AE73" s="101"/>
      <c r="AJ73" s="101"/>
      <c r="AO73" s="101"/>
      <c r="AT73" s="101"/>
      <c r="AY73" s="101"/>
      <c r="BD73" s="101"/>
      <c r="BI73" s="101"/>
    </row>
    <row r="74" spans="1:61" ht="15.75" x14ac:dyDescent="0.25">
      <c r="A74" s="49"/>
      <c r="B74" s="96"/>
      <c r="C74" s="96"/>
      <c r="D74" s="96"/>
      <c r="E74" s="96"/>
      <c r="F74" s="101"/>
      <c r="G74" s="101"/>
      <c r="I74" s="96"/>
      <c r="J74" s="101"/>
      <c r="K74" s="101"/>
      <c r="P74" s="101"/>
      <c r="U74" s="101"/>
      <c r="Z74" s="101"/>
      <c r="AE74" s="101"/>
      <c r="AJ74" s="101"/>
      <c r="AO74" s="101"/>
      <c r="AT74" s="101"/>
      <c r="AY74" s="101"/>
      <c r="BD74" s="101"/>
      <c r="BI74" s="101"/>
    </row>
    <row r="75" spans="1:61" ht="15.75" x14ac:dyDescent="0.25">
      <c r="A75" s="49"/>
      <c r="B75" s="96"/>
      <c r="C75" s="96"/>
      <c r="D75" s="96"/>
      <c r="E75" s="96"/>
      <c r="F75" s="101"/>
      <c r="G75" s="101"/>
      <c r="I75" s="96"/>
      <c r="J75" s="101"/>
      <c r="K75" s="101"/>
      <c r="P75" s="101"/>
      <c r="U75" s="101"/>
      <c r="Z75" s="101"/>
      <c r="AE75" s="101"/>
      <c r="AJ75" s="101"/>
      <c r="AO75" s="101"/>
      <c r="AT75" s="101"/>
      <c r="AY75" s="101"/>
      <c r="BD75" s="101"/>
      <c r="BI75" s="101"/>
    </row>
    <row r="76" spans="1:61" ht="15.75" x14ac:dyDescent="0.25">
      <c r="A76" s="49"/>
      <c r="B76" s="96"/>
      <c r="C76" s="96"/>
      <c r="D76" s="96"/>
      <c r="E76" s="96"/>
      <c r="F76" s="101"/>
      <c r="G76" s="101"/>
      <c r="I76" s="96"/>
      <c r="J76" s="101"/>
      <c r="K76" s="101"/>
      <c r="P76" s="101"/>
      <c r="U76" s="101"/>
      <c r="Z76" s="101"/>
      <c r="AE76" s="101"/>
      <c r="AJ76" s="101"/>
      <c r="AO76" s="101"/>
      <c r="AT76" s="101"/>
      <c r="AY76" s="101"/>
      <c r="BD76" s="101"/>
      <c r="BI76" s="101"/>
    </row>
    <row r="77" spans="1:61" ht="15.75" x14ac:dyDescent="0.25">
      <c r="A77" s="49"/>
      <c r="B77" s="96"/>
      <c r="C77" s="96"/>
      <c r="D77" s="96"/>
      <c r="E77" s="96"/>
      <c r="F77" s="101"/>
      <c r="G77" s="101"/>
      <c r="I77" s="96"/>
      <c r="J77" s="101"/>
      <c r="K77" s="101"/>
      <c r="P77" s="101"/>
      <c r="U77" s="101"/>
      <c r="Z77" s="101"/>
      <c r="AE77" s="101"/>
      <c r="AJ77" s="101"/>
      <c r="AO77" s="101"/>
      <c r="AT77" s="101"/>
      <c r="AY77" s="101"/>
      <c r="BD77" s="101"/>
      <c r="BI77" s="101"/>
    </row>
    <row r="78" spans="1:61" ht="15.75" x14ac:dyDescent="0.25">
      <c r="A78" s="49"/>
      <c r="B78" s="96"/>
      <c r="C78" s="96"/>
      <c r="D78" s="96"/>
      <c r="E78" s="96"/>
      <c r="F78" s="101"/>
      <c r="G78" s="101"/>
      <c r="I78" s="96"/>
      <c r="J78" s="101"/>
      <c r="K78" s="101"/>
      <c r="P78" s="101"/>
      <c r="U78" s="101"/>
      <c r="Z78" s="101"/>
      <c r="AE78" s="101"/>
      <c r="AJ78" s="101"/>
      <c r="AO78" s="101"/>
      <c r="AT78" s="101"/>
      <c r="AY78" s="101"/>
      <c r="BD78" s="101"/>
      <c r="BI78" s="101"/>
    </row>
    <row r="79" spans="1:61" ht="15.75" x14ac:dyDescent="0.25">
      <c r="A79" s="49"/>
      <c r="B79" s="96"/>
      <c r="C79" s="96"/>
      <c r="D79" s="96"/>
      <c r="E79" s="96"/>
      <c r="F79" s="101"/>
      <c r="G79" s="101"/>
      <c r="I79" s="96"/>
      <c r="J79" s="101"/>
      <c r="K79" s="101"/>
      <c r="P79" s="101"/>
      <c r="U79" s="101"/>
      <c r="Z79" s="101"/>
      <c r="AE79" s="101"/>
      <c r="AJ79" s="101"/>
      <c r="AO79" s="101"/>
      <c r="AT79" s="101"/>
      <c r="AY79" s="101"/>
      <c r="BD79" s="101"/>
      <c r="BI79" s="101"/>
    </row>
    <row r="80" spans="1:61" ht="15.75" x14ac:dyDescent="0.25">
      <c r="A80" s="49"/>
      <c r="B80" s="96"/>
      <c r="C80" s="96"/>
      <c r="D80" s="96"/>
      <c r="E80" s="96"/>
      <c r="F80" s="101"/>
      <c r="G80" s="101"/>
      <c r="I80" s="96"/>
      <c r="J80" s="101"/>
      <c r="K80" s="101"/>
      <c r="P80" s="101"/>
      <c r="U80" s="101"/>
      <c r="Z80" s="101"/>
      <c r="AE80" s="101"/>
      <c r="AJ80" s="101"/>
      <c r="AO80" s="101"/>
      <c r="AT80" s="101"/>
      <c r="AY80" s="101"/>
      <c r="BD80" s="101"/>
      <c r="BI80" s="101"/>
    </row>
    <row r="81" spans="1:61" ht="15.75" x14ac:dyDescent="0.25">
      <c r="A81" s="49"/>
      <c r="B81" s="96"/>
      <c r="C81" s="96"/>
      <c r="D81" s="96"/>
      <c r="E81" s="96"/>
      <c r="F81" s="101"/>
      <c r="G81" s="101"/>
      <c r="I81" s="96"/>
      <c r="J81" s="101"/>
      <c r="K81" s="101"/>
      <c r="P81" s="101"/>
      <c r="U81" s="101"/>
      <c r="Z81" s="101"/>
      <c r="AE81" s="101"/>
      <c r="AJ81" s="101"/>
      <c r="AO81" s="101"/>
      <c r="AT81" s="101"/>
      <c r="AY81" s="101"/>
      <c r="BD81" s="101"/>
      <c r="BI81" s="101"/>
    </row>
    <row r="82" spans="1:61" ht="15.75" x14ac:dyDescent="0.25">
      <c r="A82" s="49"/>
      <c r="B82" s="96"/>
      <c r="C82" s="96"/>
      <c r="D82" s="96"/>
      <c r="E82" s="96"/>
      <c r="F82" s="101"/>
      <c r="G82" s="101"/>
      <c r="I82" s="96"/>
      <c r="J82" s="101"/>
      <c r="K82" s="101"/>
      <c r="P82" s="101"/>
      <c r="U82" s="101"/>
      <c r="Z82" s="101"/>
      <c r="AE82" s="101"/>
      <c r="AJ82" s="101"/>
      <c r="AO82" s="101"/>
      <c r="AT82" s="101"/>
      <c r="AY82" s="101"/>
      <c r="BD82" s="101"/>
      <c r="BI82" s="101"/>
    </row>
    <row r="83" spans="1:61" ht="15.75" x14ac:dyDescent="0.25">
      <c r="A83" s="49"/>
      <c r="B83" s="96"/>
      <c r="C83" s="96"/>
      <c r="D83" s="96"/>
      <c r="E83" s="96"/>
      <c r="F83" s="101"/>
      <c r="G83" s="101"/>
      <c r="I83" s="96"/>
      <c r="J83" s="101"/>
      <c r="K83" s="101"/>
      <c r="P83" s="101"/>
      <c r="U83" s="101"/>
      <c r="Z83" s="101"/>
      <c r="AE83" s="101"/>
      <c r="AJ83" s="101"/>
      <c r="AO83" s="101"/>
      <c r="AT83" s="101"/>
      <c r="AY83" s="101"/>
      <c r="BD83" s="101"/>
      <c r="BI83" s="101"/>
    </row>
    <row r="84" spans="1:61" ht="15.75" x14ac:dyDescent="0.25">
      <c r="A84" s="49"/>
      <c r="B84" s="96"/>
      <c r="C84" s="96"/>
      <c r="D84" s="96"/>
      <c r="E84" s="96"/>
      <c r="F84" s="101"/>
      <c r="G84" s="101"/>
      <c r="I84" s="96"/>
      <c r="J84" s="101"/>
      <c r="K84" s="101"/>
      <c r="P84" s="101"/>
      <c r="U84" s="101"/>
      <c r="Z84" s="101"/>
      <c r="AE84" s="101"/>
      <c r="AJ84" s="101"/>
      <c r="AO84" s="101"/>
      <c r="AT84" s="101"/>
      <c r="AY84" s="101"/>
      <c r="BD84" s="101"/>
      <c r="BI84" s="101"/>
    </row>
    <row r="85" spans="1:61" ht="15.75" x14ac:dyDescent="0.25">
      <c r="A85" s="49"/>
      <c r="B85" s="96"/>
      <c r="C85" s="96"/>
      <c r="D85" s="96"/>
      <c r="E85" s="96"/>
      <c r="F85" s="101"/>
      <c r="G85" s="101"/>
      <c r="I85" s="96"/>
      <c r="J85" s="101"/>
      <c r="K85" s="101"/>
      <c r="P85" s="101"/>
      <c r="U85" s="101"/>
      <c r="Z85" s="101"/>
      <c r="AE85" s="101"/>
      <c r="AJ85" s="101"/>
      <c r="AO85" s="101"/>
      <c r="AT85" s="101"/>
      <c r="AY85" s="101"/>
      <c r="BD85" s="101"/>
      <c r="BI85" s="101"/>
    </row>
    <row r="86" spans="1:61" ht="15.75" x14ac:dyDescent="0.25">
      <c r="A86" s="49"/>
      <c r="B86" s="96"/>
      <c r="C86" s="96"/>
      <c r="D86" s="96"/>
      <c r="E86" s="96"/>
      <c r="F86" s="101"/>
      <c r="G86" s="101"/>
      <c r="I86" s="96"/>
      <c r="J86" s="101"/>
      <c r="K86" s="101"/>
      <c r="P86" s="101"/>
      <c r="U86" s="101"/>
      <c r="Z86" s="101"/>
      <c r="AE86" s="101"/>
      <c r="AJ86" s="101"/>
      <c r="AO86" s="101"/>
      <c r="AT86" s="101"/>
      <c r="AY86" s="101"/>
      <c r="BD86" s="101"/>
      <c r="BI86" s="101"/>
    </row>
    <row r="87" spans="1:61" ht="15.75" x14ac:dyDescent="0.25">
      <c r="A87" s="49"/>
      <c r="B87" s="96"/>
      <c r="C87" s="96"/>
      <c r="D87" s="96"/>
      <c r="E87" s="96"/>
      <c r="F87" s="101"/>
      <c r="G87" s="101"/>
      <c r="I87" s="96"/>
      <c r="J87" s="101"/>
      <c r="K87" s="101"/>
      <c r="P87" s="101"/>
      <c r="U87" s="101"/>
      <c r="Z87" s="101"/>
      <c r="AE87" s="101"/>
      <c r="AJ87" s="101"/>
      <c r="AO87" s="101"/>
      <c r="AT87" s="101"/>
      <c r="AY87" s="101"/>
      <c r="BD87" s="101"/>
      <c r="BI87" s="101"/>
    </row>
    <row r="88" spans="1:61" ht="15.75" x14ac:dyDescent="0.25">
      <c r="A88" s="49"/>
      <c r="B88" s="96"/>
      <c r="C88" s="96"/>
      <c r="D88" s="96"/>
      <c r="E88" s="96"/>
      <c r="F88" s="101"/>
      <c r="G88" s="101"/>
      <c r="I88" s="96"/>
      <c r="J88" s="101"/>
      <c r="K88" s="101"/>
      <c r="P88" s="101"/>
      <c r="U88" s="101"/>
      <c r="Z88" s="101"/>
      <c r="AE88" s="101"/>
      <c r="AJ88" s="101"/>
      <c r="AO88" s="101"/>
      <c r="AT88" s="101"/>
      <c r="AY88" s="101"/>
      <c r="BD88" s="101"/>
      <c r="BI88" s="101"/>
    </row>
    <row r="89" spans="1:61" ht="15.75" x14ac:dyDescent="0.25">
      <c r="A89" s="49"/>
      <c r="B89" s="96"/>
      <c r="C89" s="96"/>
      <c r="D89" s="96"/>
      <c r="E89" s="96"/>
      <c r="F89" s="101"/>
      <c r="G89" s="101"/>
      <c r="I89" s="96"/>
      <c r="J89" s="101"/>
      <c r="K89" s="101"/>
      <c r="P89" s="101"/>
      <c r="U89" s="101"/>
      <c r="Z89" s="101"/>
      <c r="AE89" s="101"/>
      <c r="AJ89" s="101"/>
      <c r="AO89" s="101"/>
      <c r="AT89" s="101"/>
      <c r="AY89" s="101"/>
      <c r="BD89" s="101"/>
      <c r="BI89" s="101"/>
    </row>
    <row r="90" spans="1:61" ht="15.75" x14ac:dyDescent="0.25">
      <c r="A90" s="49"/>
      <c r="B90" s="96"/>
      <c r="C90" s="96"/>
      <c r="D90" s="96"/>
      <c r="E90" s="96"/>
      <c r="F90" s="101"/>
      <c r="G90" s="101"/>
      <c r="I90" s="96"/>
      <c r="J90" s="101"/>
      <c r="K90" s="101"/>
      <c r="P90" s="101"/>
      <c r="U90" s="101"/>
      <c r="Z90" s="101"/>
      <c r="AE90" s="101"/>
      <c r="AJ90" s="101"/>
      <c r="AO90" s="101"/>
      <c r="AT90" s="101"/>
      <c r="AY90" s="101"/>
      <c r="BD90" s="101"/>
      <c r="BI90" s="101"/>
    </row>
    <row r="91" spans="1:61" ht="15.75" x14ac:dyDescent="0.25">
      <c r="A91" s="49"/>
      <c r="B91" s="96"/>
      <c r="C91" s="96"/>
      <c r="D91" s="96"/>
      <c r="E91" s="96"/>
      <c r="F91" s="101"/>
      <c r="G91" s="101"/>
      <c r="I91" s="96"/>
      <c r="J91" s="101"/>
      <c r="K91" s="101"/>
      <c r="P91" s="101"/>
      <c r="U91" s="101"/>
      <c r="Z91" s="101"/>
      <c r="AE91" s="101"/>
      <c r="AJ91" s="101"/>
      <c r="AO91" s="101"/>
      <c r="AT91" s="101"/>
      <c r="AY91" s="101"/>
      <c r="BD91" s="101"/>
      <c r="BI91" s="101"/>
    </row>
    <row r="92" spans="1:61" ht="15.75" x14ac:dyDescent="0.25">
      <c r="A92" s="49"/>
      <c r="B92" s="96"/>
      <c r="C92" s="96"/>
      <c r="D92" s="96"/>
      <c r="E92" s="96"/>
      <c r="F92" s="101"/>
      <c r="G92" s="101"/>
      <c r="I92" s="96"/>
      <c r="J92" s="101"/>
      <c r="K92" s="101"/>
      <c r="P92" s="101"/>
      <c r="U92" s="101"/>
      <c r="Z92" s="101"/>
      <c r="AE92" s="101"/>
      <c r="AJ92" s="101"/>
      <c r="AO92" s="101"/>
      <c r="AT92" s="101"/>
      <c r="AY92" s="101"/>
      <c r="BD92" s="101"/>
      <c r="BI92" s="101"/>
    </row>
    <row r="93" spans="1:61" ht="15.75" x14ac:dyDescent="0.25">
      <c r="A93" s="49"/>
      <c r="B93" s="96"/>
      <c r="C93" s="96"/>
      <c r="D93" s="96"/>
      <c r="E93" s="96"/>
      <c r="F93" s="101"/>
      <c r="G93" s="101"/>
      <c r="I93" s="96"/>
      <c r="J93" s="101"/>
      <c r="K93" s="101"/>
      <c r="P93" s="101"/>
      <c r="U93" s="101"/>
      <c r="Z93" s="101"/>
      <c r="AE93" s="101"/>
      <c r="AJ93" s="101"/>
      <c r="AO93" s="101"/>
      <c r="AT93" s="101"/>
      <c r="AY93" s="101"/>
      <c r="BD93" s="101"/>
      <c r="BI93" s="101"/>
    </row>
    <row r="94" spans="1:61" ht="15.75" x14ac:dyDescent="0.25">
      <c r="A94" s="49"/>
      <c r="B94" s="96"/>
      <c r="C94" s="96"/>
      <c r="D94" s="96"/>
      <c r="E94" s="96"/>
      <c r="F94" s="101"/>
      <c r="G94" s="101"/>
      <c r="I94" s="96"/>
      <c r="J94" s="101"/>
      <c r="K94" s="101"/>
      <c r="P94" s="101"/>
      <c r="U94" s="101"/>
      <c r="Z94" s="101"/>
      <c r="AE94" s="101"/>
      <c r="AJ94" s="101"/>
      <c r="AO94" s="101"/>
      <c r="AT94" s="101"/>
      <c r="AY94" s="101"/>
      <c r="BD94" s="101"/>
      <c r="BI94" s="101"/>
    </row>
    <row r="95" spans="1:61" ht="15.75" x14ac:dyDescent="0.25">
      <c r="A95" s="49"/>
      <c r="B95" s="96"/>
      <c r="C95" s="96"/>
      <c r="D95" s="96"/>
      <c r="E95" s="96"/>
      <c r="F95" s="101"/>
      <c r="G95" s="101"/>
      <c r="I95" s="96"/>
      <c r="J95" s="101"/>
      <c r="K95" s="101"/>
      <c r="P95" s="101"/>
      <c r="U95" s="101"/>
      <c r="Z95" s="101"/>
      <c r="AE95" s="101"/>
      <c r="AJ95" s="101"/>
      <c r="AO95" s="101"/>
      <c r="AT95" s="101"/>
      <c r="AY95" s="101"/>
      <c r="BD95" s="101"/>
      <c r="BI95" s="101"/>
    </row>
    <row r="96" spans="1:61" ht="15.75" x14ac:dyDescent="0.25">
      <c r="A96" s="49"/>
      <c r="B96" s="96"/>
      <c r="C96" s="96"/>
      <c r="D96" s="96"/>
      <c r="E96" s="96"/>
      <c r="F96" s="101"/>
      <c r="G96" s="101"/>
      <c r="I96" s="96"/>
      <c r="J96" s="101"/>
      <c r="K96" s="101"/>
      <c r="P96" s="101"/>
      <c r="U96" s="101"/>
      <c r="Z96" s="101"/>
      <c r="AE96" s="101"/>
      <c r="AJ96" s="101"/>
      <c r="AO96" s="101"/>
      <c r="AT96" s="101"/>
      <c r="AY96" s="101"/>
      <c r="BD96" s="101"/>
      <c r="BI96" s="101"/>
    </row>
    <row r="97" spans="1:61" ht="15.75" x14ac:dyDescent="0.25">
      <c r="A97" s="49"/>
      <c r="B97" s="96"/>
      <c r="C97" s="96"/>
      <c r="D97" s="96"/>
      <c r="E97" s="96"/>
      <c r="F97" s="101"/>
      <c r="G97" s="101"/>
      <c r="I97" s="96"/>
      <c r="J97" s="101"/>
      <c r="K97" s="101"/>
      <c r="P97" s="101"/>
      <c r="U97" s="101"/>
      <c r="Z97" s="101"/>
      <c r="AE97" s="101"/>
      <c r="AJ97" s="101"/>
      <c r="AO97" s="101"/>
      <c r="AT97" s="101"/>
      <c r="AY97" s="101"/>
      <c r="BD97" s="101"/>
      <c r="BI97" s="101"/>
    </row>
    <row r="98" spans="1:61" ht="15.75" x14ac:dyDescent="0.25">
      <c r="A98" s="49"/>
      <c r="B98" s="96"/>
      <c r="C98" s="96"/>
      <c r="D98" s="96"/>
      <c r="E98" s="96"/>
      <c r="F98" s="101"/>
      <c r="G98" s="101"/>
      <c r="I98" s="96"/>
      <c r="J98" s="101"/>
      <c r="K98" s="101"/>
      <c r="P98" s="101"/>
      <c r="U98" s="101"/>
      <c r="Z98" s="101"/>
      <c r="AE98" s="101"/>
      <c r="AJ98" s="101"/>
      <c r="AO98" s="101"/>
      <c r="AT98" s="101"/>
      <c r="AY98" s="101"/>
      <c r="BD98" s="101"/>
      <c r="BI98" s="101"/>
    </row>
    <row r="99" spans="1:61" ht="15.75" x14ac:dyDescent="0.25">
      <c r="A99" s="49"/>
      <c r="B99" s="96"/>
      <c r="C99" s="96"/>
      <c r="D99" s="96"/>
      <c r="E99" s="96"/>
      <c r="F99" s="101"/>
      <c r="G99" s="101"/>
      <c r="I99" s="96"/>
      <c r="J99" s="101"/>
      <c r="K99" s="101"/>
      <c r="P99" s="101"/>
      <c r="U99" s="101"/>
      <c r="Z99" s="101"/>
      <c r="AE99" s="101"/>
      <c r="AJ99" s="101"/>
      <c r="AO99" s="101"/>
      <c r="AT99" s="101"/>
      <c r="AY99" s="101"/>
      <c r="BD99" s="101"/>
      <c r="BI99" s="101"/>
    </row>
    <row r="100" spans="1:61" ht="15.75" x14ac:dyDescent="0.25">
      <c r="A100" s="49"/>
      <c r="B100" s="96"/>
      <c r="C100" s="96"/>
      <c r="D100" s="96"/>
      <c r="E100" s="96"/>
      <c r="F100" s="101"/>
      <c r="G100" s="101"/>
      <c r="I100" s="96"/>
      <c r="J100" s="101"/>
      <c r="K100" s="101"/>
      <c r="P100" s="101"/>
      <c r="U100" s="101"/>
      <c r="Z100" s="101"/>
      <c r="AE100" s="101"/>
      <c r="AJ100" s="101"/>
      <c r="AO100" s="101"/>
      <c r="AT100" s="101"/>
      <c r="AY100" s="101"/>
      <c r="BD100" s="101"/>
      <c r="BI100" s="101"/>
    </row>
    <row r="101" spans="1:61" ht="15.75" x14ac:dyDescent="0.25">
      <c r="A101" s="49"/>
      <c r="B101" s="96"/>
      <c r="C101" s="96"/>
      <c r="D101" s="96"/>
      <c r="E101" s="96"/>
      <c r="F101" s="101"/>
      <c r="G101" s="101"/>
      <c r="I101" s="96"/>
      <c r="J101" s="101"/>
      <c r="K101" s="101"/>
      <c r="P101" s="101"/>
      <c r="U101" s="101"/>
      <c r="Z101" s="101"/>
      <c r="AE101" s="101"/>
      <c r="AJ101" s="101"/>
      <c r="AO101" s="101"/>
      <c r="AT101" s="101"/>
      <c r="AY101" s="101"/>
      <c r="BD101" s="101"/>
      <c r="BI101" s="101"/>
    </row>
    <row r="102" spans="1:61" ht="15.75" x14ac:dyDescent="0.25">
      <c r="A102" s="49"/>
      <c r="B102" s="96"/>
      <c r="C102" s="96"/>
      <c r="D102" s="96"/>
      <c r="E102" s="96"/>
      <c r="F102" s="101"/>
      <c r="G102" s="101"/>
      <c r="I102" s="96"/>
      <c r="J102" s="101"/>
      <c r="K102" s="101"/>
      <c r="P102" s="101"/>
      <c r="U102" s="101"/>
      <c r="Z102" s="101"/>
      <c r="AE102" s="101"/>
      <c r="AJ102" s="101"/>
      <c r="AO102" s="101"/>
      <c r="AT102" s="101"/>
      <c r="AY102" s="101"/>
      <c r="BD102" s="101"/>
      <c r="BI102" s="101"/>
    </row>
    <row r="103" spans="1:61" ht="15.75" x14ac:dyDescent="0.25">
      <c r="A103" s="49"/>
      <c r="B103" s="96"/>
      <c r="C103" s="96"/>
      <c r="D103" s="96"/>
      <c r="E103" s="96"/>
      <c r="F103" s="101"/>
      <c r="G103" s="101"/>
      <c r="I103" s="96"/>
      <c r="J103" s="101"/>
      <c r="K103" s="101"/>
      <c r="P103" s="101"/>
      <c r="U103" s="101"/>
      <c r="Z103" s="101"/>
      <c r="AE103" s="101"/>
      <c r="AJ103" s="101"/>
      <c r="AO103" s="101"/>
      <c r="AT103" s="101"/>
      <c r="AY103" s="101"/>
      <c r="BD103" s="101"/>
      <c r="BI103" s="101"/>
    </row>
    <row r="104" spans="1:61" ht="15.75" x14ac:dyDescent="0.25">
      <c r="A104" s="49"/>
      <c r="B104" s="96"/>
      <c r="C104" s="96"/>
      <c r="D104" s="96"/>
      <c r="E104" s="96"/>
      <c r="F104" s="101"/>
      <c r="G104" s="101"/>
      <c r="I104" s="96"/>
      <c r="J104" s="101"/>
      <c r="K104" s="101"/>
      <c r="P104" s="101"/>
      <c r="U104" s="101"/>
      <c r="Z104" s="101"/>
      <c r="AE104" s="101"/>
      <c r="AJ104" s="101"/>
      <c r="AO104" s="101"/>
      <c r="AT104" s="101"/>
      <c r="AY104" s="101"/>
      <c r="BD104" s="101"/>
      <c r="BI104" s="101"/>
    </row>
    <row r="105" spans="1:61" ht="15.75" x14ac:dyDescent="0.25">
      <c r="A105" s="49"/>
      <c r="B105" s="96"/>
      <c r="C105" s="96"/>
      <c r="D105" s="96"/>
      <c r="E105" s="96"/>
      <c r="F105" s="101"/>
      <c r="G105" s="101"/>
      <c r="I105" s="96"/>
      <c r="J105" s="101"/>
      <c r="K105" s="101"/>
      <c r="P105" s="101"/>
      <c r="U105" s="101"/>
      <c r="Z105" s="101"/>
      <c r="AE105" s="101"/>
      <c r="AJ105" s="101"/>
      <c r="AO105" s="101"/>
      <c r="AT105" s="101"/>
      <c r="AY105" s="101"/>
      <c r="BD105" s="101"/>
      <c r="BI105" s="101"/>
    </row>
    <row r="106" spans="1:61" ht="15.75" x14ac:dyDescent="0.25">
      <c r="A106" s="49"/>
      <c r="B106" s="96"/>
      <c r="C106" s="96"/>
      <c r="D106" s="96"/>
      <c r="E106" s="96"/>
      <c r="F106" s="101"/>
      <c r="G106" s="101"/>
      <c r="I106" s="96"/>
      <c r="J106" s="101"/>
      <c r="K106" s="101"/>
      <c r="P106" s="101"/>
      <c r="U106" s="101"/>
      <c r="Z106" s="101"/>
      <c r="AE106" s="101"/>
      <c r="AJ106" s="101"/>
      <c r="AO106" s="101"/>
      <c r="AT106" s="101"/>
      <c r="AY106" s="101"/>
      <c r="BD106" s="101"/>
      <c r="BI106" s="101"/>
    </row>
    <row r="107" spans="1:61" ht="15.75" x14ac:dyDescent="0.25">
      <c r="A107" s="49"/>
      <c r="B107" s="96"/>
      <c r="C107" s="96"/>
      <c r="D107" s="96"/>
      <c r="E107" s="96"/>
      <c r="F107" s="101"/>
      <c r="G107" s="101"/>
      <c r="I107" s="96"/>
      <c r="J107" s="101"/>
      <c r="K107" s="101"/>
      <c r="P107" s="101"/>
      <c r="U107" s="101"/>
      <c r="Z107" s="101"/>
      <c r="AE107" s="101"/>
      <c r="AJ107" s="101"/>
      <c r="AO107" s="101"/>
      <c r="AT107" s="101"/>
      <c r="AY107" s="101"/>
      <c r="BD107" s="101"/>
      <c r="BI107" s="101"/>
    </row>
    <row r="108" spans="1:61" ht="15.75" x14ac:dyDescent="0.25">
      <c r="A108" s="49"/>
      <c r="B108" s="96"/>
      <c r="C108" s="96"/>
      <c r="D108" s="96"/>
      <c r="E108" s="96"/>
      <c r="F108" s="101"/>
      <c r="G108" s="101"/>
      <c r="I108" s="96"/>
      <c r="J108" s="101"/>
      <c r="K108" s="101"/>
      <c r="P108" s="101"/>
      <c r="U108" s="101"/>
      <c r="Z108" s="101"/>
      <c r="AE108" s="101"/>
      <c r="AJ108" s="101"/>
      <c r="AO108" s="101"/>
      <c r="AT108" s="101"/>
      <c r="AY108" s="101"/>
      <c r="BD108" s="101"/>
      <c r="BI108" s="101"/>
    </row>
    <row r="109" spans="1:61" ht="15.75" x14ac:dyDescent="0.25">
      <c r="A109" s="49"/>
      <c r="B109" s="96"/>
      <c r="C109" s="96"/>
      <c r="D109" s="96"/>
      <c r="E109" s="96"/>
      <c r="F109" s="101"/>
      <c r="G109" s="101"/>
      <c r="I109" s="96"/>
      <c r="J109" s="101"/>
      <c r="K109" s="101"/>
      <c r="P109" s="101"/>
      <c r="U109" s="101"/>
      <c r="Z109" s="101"/>
      <c r="AE109" s="101"/>
      <c r="AJ109" s="101"/>
      <c r="AO109" s="101"/>
      <c r="AT109" s="101"/>
      <c r="AY109" s="101"/>
      <c r="BD109" s="101"/>
      <c r="BI109" s="101"/>
    </row>
    <row r="110" spans="1:61" ht="15.75" x14ac:dyDescent="0.25">
      <c r="A110" s="49"/>
      <c r="B110" s="96"/>
      <c r="C110" s="96"/>
      <c r="D110" s="96"/>
      <c r="E110" s="96"/>
      <c r="F110" s="101"/>
      <c r="G110" s="101"/>
      <c r="I110" s="96"/>
      <c r="J110" s="101"/>
      <c r="K110" s="101"/>
      <c r="P110" s="101"/>
      <c r="U110" s="101"/>
      <c r="Z110" s="101"/>
      <c r="AE110" s="101"/>
      <c r="AJ110" s="101"/>
      <c r="AO110" s="101"/>
      <c r="AT110" s="101"/>
      <c r="AY110" s="101"/>
      <c r="BD110" s="101"/>
      <c r="BI110" s="101"/>
    </row>
    <row r="111" spans="1:61" ht="15.75" x14ac:dyDescent="0.25">
      <c r="A111" s="49"/>
      <c r="B111" s="96"/>
      <c r="C111" s="96"/>
      <c r="D111" s="96"/>
      <c r="E111" s="96"/>
      <c r="F111" s="101"/>
      <c r="G111" s="101"/>
      <c r="I111" s="96"/>
      <c r="J111" s="101"/>
      <c r="K111" s="101"/>
      <c r="P111" s="101"/>
      <c r="U111" s="101"/>
      <c r="Z111" s="101"/>
      <c r="AE111" s="101"/>
      <c r="AJ111" s="101"/>
      <c r="AO111" s="101"/>
      <c r="AT111" s="101"/>
      <c r="AY111" s="101"/>
      <c r="BD111" s="101"/>
      <c r="BI111" s="101"/>
    </row>
    <row r="112" spans="1:61" ht="15.75" x14ac:dyDescent="0.25">
      <c r="A112" s="49"/>
      <c r="B112" s="96"/>
      <c r="C112" s="96"/>
      <c r="D112" s="96"/>
      <c r="E112" s="96"/>
      <c r="F112" s="101"/>
      <c r="G112" s="101"/>
      <c r="I112" s="96"/>
      <c r="J112" s="101"/>
      <c r="K112" s="101"/>
      <c r="P112" s="101"/>
      <c r="U112" s="101"/>
      <c r="Z112" s="101"/>
      <c r="AE112" s="101"/>
      <c r="AJ112" s="101"/>
      <c r="AO112" s="101"/>
      <c r="AT112" s="101"/>
      <c r="AY112" s="101"/>
      <c r="BD112" s="101"/>
      <c r="BI112" s="101"/>
    </row>
    <row r="113" spans="1:61" ht="15.75" x14ac:dyDescent="0.25">
      <c r="A113" s="49"/>
      <c r="B113" s="96"/>
      <c r="C113" s="96"/>
      <c r="D113" s="96"/>
      <c r="E113" s="96"/>
      <c r="F113" s="101"/>
      <c r="G113" s="101"/>
      <c r="I113" s="96"/>
      <c r="J113" s="101"/>
      <c r="K113" s="101"/>
      <c r="P113" s="101"/>
      <c r="U113" s="101"/>
      <c r="Z113" s="101"/>
      <c r="AE113" s="101"/>
      <c r="AJ113" s="101"/>
      <c r="AO113" s="101"/>
      <c r="AT113" s="101"/>
      <c r="AY113" s="101"/>
      <c r="BD113" s="101"/>
      <c r="BI113" s="101"/>
    </row>
    <row r="114" spans="1:61" ht="15.75" x14ac:dyDescent="0.25">
      <c r="A114" s="49"/>
      <c r="B114" s="96"/>
      <c r="C114" s="96"/>
      <c r="D114" s="96"/>
      <c r="E114" s="96"/>
      <c r="F114" s="101"/>
      <c r="G114" s="101"/>
      <c r="I114" s="96"/>
      <c r="J114" s="101"/>
      <c r="K114" s="101"/>
      <c r="P114" s="101"/>
      <c r="U114" s="101"/>
      <c r="Z114" s="101"/>
      <c r="AE114" s="101"/>
      <c r="AJ114" s="101"/>
      <c r="AO114" s="101"/>
      <c r="AT114" s="101"/>
      <c r="AY114" s="101"/>
      <c r="BD114" s="101"/>
      <c r="BI114" s="101"/>
    </row>
    <row r="115" spans="1:61" ht="15.75" x14ac:dyDescent="0.25">
      <c r="A115" s="49"/>
      <c r="B115" s="96"/>
      <c r="C115" s="96"/>
      <c r="D115" s="96"/>
      <c r="E115" s="96"/>
      <c r="F115" s="101"/>
      <c r="G115" s="101"/>
      <c r="I115" s="96"/>
      <c r="J115" s="101"/>
      <c r="K115" s="101"/>
      <c r="P115" s="101"/>
      <c r="U115" s="101"/>
      <c r="Z115" s="101"/>
      <c r="AE115" s="101"/>
      <c r="AJ115" s="101"/>
      <c r="AO115" s="101"/>
      <c r="AT115" s="101"/>
      <c r="AY115" s="101"/>
      <c r="BD115" s="101"/>
      <c r="BI115" s="101"/>
    </row>
    <row r="116" spans="1:61" ht="15.75" x14ac:dyDescent="0.25">
      <c r="A116" s="49"/>
      <c r="B116" s="96"/>
      <c r="C116" s="96"/>
      <c r="D116" s="96"/>
      <c r="E116" s="96"/>
      <c r="F116" s="101"/>
      <c r="G116" s="101"/>
      <c r="I116" s="96"/>
      <c r="J116" s="101"/>
      <c r="K116" s="101"/>
      <c r="P116" s="101"/>
      <c r="U116" s="101"/>
      <c r="Z116" s="101"/>
      <c r="AE116" s="101"/>
      <c r="AJ116" s="101"/>
      <c r="AO116" s="101"/>
      <c r="AT116" s="101"/>
      <c r="AY116" s="101"/>
      <c r="BD116" s="101"/>
      <c r="BI116" s="101"/>
    </row>
    <row r="117" spans="1:61" ht="15.75" x14ac:dyDescent="0.25">
      <c r="A117" s="49"/>
      <c r="B117" s="96"/>
      <c r="C117" s="96"/>
      <c r="D117" s="96"/>
      <c r="E117" s="96"/>
      <c r="F117" s="101"/>
      <c r="G117" s="101"/>
      <c r="I117" s="96"/>
      <c r="J117" s="101"/>
      <c r="K117" s="101"/>
      <c r="P117" s="101"/>
      <c r="U117" s="101"/>
      <c r="Z117" s="101"/>
      <c r="AE117" s="101"/>
      <c r="AJ117" s="101"/>
      <c r="AO117" s="101"/>
      <c r="AT117" s="101"/>
      <c r="AY117" s="101"/>
      <c r="BD117" s="101"/>
      <c r="BI117" s="101"/>
    </row>
    <row r="118" spans="1:61" ht="15.75" x14ac:dyDescent="0.25">
      <c r="A118" s="49"/>
      <c r="B118" s="96"/>
      <c r="C118" s="96"/>
      <c r="D118" s="96"/>
      <c r="E118" s="96"/>
      <c r="F118" s="101"/>
      <c r="G118" s="101"/>
      <c r="I118" s="96"/>
      <c r="J118" s="101"/>
      <c r="K118" s="101"/>
      <c r="P118" s="101"/>
      <c r="U118" s="101"/>
      <c r="Z118" s="101"/>
      <c r="AE118" s="101"/>
      <c r="AJ118" s="101"/>
      <c r="AO118" s="101"/>
      <c r="AT118" s="101"/>
      <c r="AY118" s="101"/>
      <c r="BD118" s="101"/>
      <c r="BI118" s="101"/>
    </row>
    <row r="119" spans="1:61" ht="15.75" x14ac:dyDescent="0.25">
      <c r="A119" s="49"/>
      <c r="B119" s="96"/>
      <c r="C119" s="96"/>
      <c r="D119" s="96"/>
      <c r="E119" s="96"/>
      <c r="F119" s="101"/>
      <c r="G119" s="101"/>
      <c r="I119" s="96"/>
      <c r="J119" s="101"/>
      <c r="K119" s="101"/>
      <c r="P119" s="101"/>
      <c r="U119" s="101"/>
      <c r="Z119" s="101"/>
      <c r="AE119" s="101"/>
      <c r="AJ119" s="101"/>
      <c r="AO119" s="101"/>
      <c r="AT119" s="101"/>
      <c r="AY119" s="101"/>
      <c r="BD119" s="101"/>
      <c r="BI119" s="101"/>
    </row>
    <row r="120" spans="1:61" ht="15.75" x14ac:dyDescent="0.25">
      <c r="A120" s="49"/>
      <c r="B120" s="96"/>
      <c r="C120" s="96"/>
      <c r="D120" s="96"/>
      <c r="E120" s="96"/>
      <c r="F120" s="101"/>
      <c r="G120" s="101"/>
      <c r="I120" s="96"/>
      <c r="J120" s="101"/>
      <c r="K120" s="101"/>
      <c r="P120" s="101"/>
      <c r="U120" s="101"/>
      <c r="Z120" s="101"/>
      <c r="AE120" s="101"/>
      <c r="AJ120" s="101"/>
      <c r="AO120" s="101"/>
      <c r="AT120" s="101"/>
      <c r="AY120" s="101"/>
      <c r="BD120" s="101"/>
      <c r="BI120" s="101"/>
    </row>
    <row r="121" spans="1:61" ht="15.75" x14ac:dyDescent="0.25">
      <c r="A121" s="49"/>
      <c r="B121" s="96"/>
      <c r="C121" s="96"/>
      <c r="D121" s="96"/>
      <c r="E121" s="96"/>
      <c r="F121" s="101"/>
      <c r="G121" s="101"/>
      <c r="I121" s="96"/>
      <c r="J121" s="101"/>
      <c r="K121" s="101"/>
      <c r="P121" s="101"/>
      <c r="U121" s="101"/>
      <c r="Z121" s="101"/>
      <c r="AE121" s="101"/>
      <c r="AJ121" s="101"/>
      <c r="AO121" s="101"/>
      <c r="AT121" s="101"/>
      <c r="AY121" s="101"/>
      <c r="BD121" s="101"/>
      <c r="BI121" s="101"/>
    </row>
    <row r="122" spans="1:61" ht="15.75" x14ac:dyDescent="0.25">
      <c r="A122" s="49"/>
      <c r="B122" s="96"/>
      <c r="C122" s="96"/>
      <c r="D122" s="96"/>
      <c r="E122" s="96"/>
      <c r="F122" s="101"/>
      <c r="G122" s="101"/>
      <c r="I122" s="96"/>
      <c r="J122" s="101"/>
      <c r="K122" s="101"/>
      <c r="P122" s="101"/>
      <c r="U122" s="101"/>
      <c r="Z122" s="101"/>
      <c r="AE122" s="101"/>
      <c r="AJ122" s="101"/>
      <c r="AO122" s="101"/>
      <c r="AT122" s="101"/>
      <c r="AY122" s="101"/>
      <c r="BD122" s="101"/>
      <c r="BI122" s="101"/>
    </row>
    <row r="123" spans="1:61" ht="15.75" x14ac:dyDescent="0.25">
      <c r="A123" s="49"/>
      <c r="B123" s="96"/>
      <c r="C123" s="96"/>
      <c r="D123" s="96"/>
      <c r="E123" s="96"/>
      <c r="F123" s="101"/>
      <c r="G123" s="101"/>
      <c r="I123" s="96"/>
      <c r="J123" s="101"/>
      <c r="K123" s="101"/>
      <c r="P123" s="101"/>
      <c r="U123" s="101"/>
      <c r="Z123" s="101"/>
      <c r="AE123" s="101"/>
      <c r="AJ123" s="101"/>
      <c r="AO123" s="101"/>
      <c r="AT123" s="101"/>
      <c r="AY123" s="101"/>
      <c r="BD123" s="101"/>
      <c r="BI123" s="101"/>
    </row>
    <row r="124" spans="1:61" ht="15.75" x14ac:dyDescent="0.25">
      <c r="A124" s="49"/>
      <c r="B124" s="96"/>
      <c r="C124" s="96"/>
      <c r="D124" s="96"/>
      <c r="E124" s="96"/>
      <c r="F124" s="101"/>
      <c r="G124" s="101"/>
      <c r="I124" s="96"/>
      <c r="J124" s="101"/>
      <c r="K124" s="101"/>
      <c r="P124" s="101"/>
      <c r="U124" s="101"/>
      <c r="Z124" s="101"/>
      <c r="AE124" s="101"/>
      <c r="AJ124" s="101"/>
      <c r="AO124" s="101"/>
      <c r="AT124" s="101"/>
      <c r="AY124" s="101"/>
      <c r="BD124" s="101"/>
      <c r="BI124" s="101"/>
    </row>
    <row r="125" spans="1:61" ht="15.75" x14ac:dyDescent="0.25">
      <c r="A125" s="49"/>
      <c r="B125" s="96"/>
      <c r="C125" s="96"/>
      <c r="D125" s="96"/>
      <c r="E125" s="96"/>
      <c r="F125" s="101"/>
      <c r="G125" s="101"/>
      <c r="I125" s="96"/>
      <c r="J125" s="101"/>
      <c r="K125" s="101"/>
      <c r="P125" s="101"/>
      <c r="U125" s="101"/>
      <c r="Z125" s="101"/>
      <c r="AE125" s="101"/>
      <c r="AJ125" s="101"/>
      <c r="AO125" s="101"/>
      <c r="AT125" s="101"/>
      <c r="AY125" s="101"/>
      <c r="BD125" s="101"/>
      <c r="BI125" s="101"/>
    </row>
    <row r="126" spans="1:61" ht="15.75" x14ac:dyDescent="0.25">
      <c r="A126" s="49"/>
      <c r="B126" s="96"/>
      <c r="C126" s="96"/>
      <c r="D126" s="96"/>
      <c r="E126" s="96"/>
      <c r="F126" s="101"/>
      <c r="G126" s="101"/>
      <c r="I126" s="96"/>
      <c r="J126" s="101"/>
      <c r="K126" s="101"/>
      <c r="P126" s="101"/>
      <c r="U126" s="101"/>
      <c r="Z126" s="101"/>
      <c r="AE126" s="101"/>
      <c r="AJ126" s="101"/>
      <c r="AO126" s="101"/>
      <c r="AT126" s="101"/>
      <c r="AY126" s="101"/>
      <c r="BD126" s="101"/>
      <c r="BI126" s="101"/>
    </row>
    <row r="127" spans="1:61" ht="15.75" x14ac:dyDescent="0.25">
      <c r="A127" s="49"/>
      <c r="B127" s="96"/>
      <c r="C127" s="96"/>
      <c r="D127" s="96"/>
      <c r="E127" s="96"/>
      <c r="F127" s="101"/>
      <c r="G127" s="101"/>
      <c r="I127" s="96"/>
      <c r="J127" s="101"/>
      <c r="K127" s="101"/>
      <c r="P127" s="101"/>
      <c r="U127" s="101"/>
      <c r="Z127" s="101"/>
      <c r="AE127" s="101"/>
      <c r="AJ127" s="101"/>
      <c r="AO127" s="101"/>
      <c r="AT127" s="101"/>
      <c r="AY127" s="101"/>
      <c r="BD127" s="101"/>
      <c r="BI127" s="101"/>
    </row>
    <row r="128" spans="1:61" ht="15.75" x14ac:dyDescent="0.25">
      <c r="A128" s="49"/>
      <c r="B128" s="96"/>
      <c r="C128" s="96"/>
      <c r="D128" s="96"/>
      <c r="E128" s="96"/>
      <c r="F128" s="101"/>
      <c r="G128" s="101"/>
      <c r="I128" s="96"/>
      <c r="J128" s="101"/>
      <c r="K128" s="101"/>
      <c r="P128" s="101"/>
      <c r="U128" s="101"/>
      <c r="Z128" s="101"/>
      <c r="AE128" s="101"/>
      <c r="AJ128" s="101"/>
      <c r="AO128" s="101"/>
      <c r="AT128" s="101"/>
      <c r="AY128" s="101"/>
      <c r="BD128" s="101"/>
      <c r="BI128" s="101"/>
    </row>
    <row r="129" spans="1:61" ht="15.75" x14ac:dyDescent="0.25">
      <c r="A129" s="49"/>
      <c r="B129" s="96"/>
      <c r="C129" s="96"/>
      <c r="D129" s="96"/>
      <c r="E129" s="96"/>
      <c r="F129" s="101"/>
      <c r="G129" s="101"/>
      <c r="I129" s="96"/>
      <c r="J129" s="101"/>
      <c r="K129" s="101"/>
      <c r="P129" s="101"/>
      <c r="U129" s="101"/>
      <c r="Z129" s="101"/>
      <c r="AE129" s="101"/>
      <c r="AJ129" s="101"/>
      <c r="AO129" s="101"/>
      <c r="AT129" s="101"/>
      <c r="AY129" s="101"/>
      <c r="BD129" s="101"/>
      <c r="BI129" s="101"/>
    </row>
    <row r="130" spans="1:61" ht="15.75" x14ac:dyDescent="0.25">
      <c r="A130" s="49"/>
      <c r="B130" s="96"/>
      <c r="C130" s="96"/>
      <c r="D130" s="96"/>
      <c r="E130" s="96"/>
      <c r="F130" s="101"/>
      <c r="G130" s="101"/>
      <c r="I130" s="96"/>
      <c r="J130" s="101"/>
      <c r="K130" s="101"/>
      <c r="P130" s="101"/>
      <c r="U130" s="101"/>
      <c r="Z130" s="101"/>
      <c r="AE130" s="101"/>
      <c r="AJ130" s="101"/>
      <c r="AO130" s="101"/>
      <c r="AT130" s="101"/>
      <c r="AY130" s="101"/>
      <c r="BD130" s="101"/>
      <c r="BI130" s="101"/>
    </row>
    <row r="131" spans="1:61" ht="15.75" x14ac:dyDescent="0.25">
      <c r="A131" s="49"/>
      <c r="B131" s="96"/>
      <c r="C131" s="96"/>
      <c r="D131" s="96"/>
      <c r="E131" s="96"/>
      <c r="F131" s="101"/>
      <c r="G131" s="101"/>
      <c r="I131" s="96"/>
      <c r="J131" s="101"/>
      <c r="K131" s="101"/>
      <c r="P131" s="101"/>
      <c r="U131" s="101"/>
      <c r="Z131" s="101"/>
      <c r="AE131" s="101"/>
      <c r="AJ131" s="101"/>
      <c r="AO131" s="101"/>
      <c r="AT131" s="101"/>
      <c r="AY131" s="101"/>
      <c r="BD131" s="101"/>
      <c r="BI131" s="101"/>
    </row>
    <row r="132" spans="1:61" ht="15.75" x14ac:dyDescent="0.25">
      <c r="A132" s="49"/>
      <c r="B132" s="96"/>
      <c r="C132" s="96"/>
      <c r="D132" s="96"/>
      <c r="E132" s="96"/>
      <c r="F132" s="101"/>
      <c r="G132" s="101"/>
      <c r="I132" s="96"/>
      <c r="J132" s="101"/>
      <c r="K132" s="101"/>
      <c r="P132" s="101"/>
      <c r="U132" s="101"/>
      <c r="Z132" s="101"/>
      <c r="AE132" s="101"/>
      <c r="AJ132" s="101"/>
      <c r="AO132" s="101"/>
      <c r="AT132" s="101"/>
      <c r="AY132" s="101"/>
      <c r="BD132" s="101"/>
      <c r="BI132" s="101"/>
    </row>
    <row r="133" spans="1:61" ht="15.75" x14ac:dyDescent="0.25">
      <c r="A133" s="49"/>
      <c r="B133" s="96"/>
      <c r="C133" s="96"/>
      <c r="D133" s="96"/>
      <c r="E133" s="96"/>
      <c r="F133" s="101"/>
      <c r="G133" s="101"/>
      <c r="I133" s="96"/>
      <c r="J133" s="101"/>
      <c r="K133" s="101"/>
      <c r="P133" s="101"/>
      <c r="U133" s="101"/>
      <c r="Z133" s="101"/>
      <c r="AE133" s="101"/>
      <c r="AJ133" s="101"/>
      <c r="AO133" s="101"/>
      <c r="AT133" s="101"/>
      <c r="AY133" s="101"/>
      <c r="BD133" s="101"/>
      <c r="BI133" s="101"/>
    </row>
    <row r="134" spans="1:61" ht="15.75" x14ac:dyDescent="0.25">
      <c r="A134" s="49"/>
      <c r="B134" s="96"/>
      <c r="C134" s="96"/>
      <c r="D134" s="96"/>
      <c r="E134" s="96"/>
      <c r="F134" s="101"/>
      <c r="G134" s="101"/>
      <c r="I134" s="96"/>
      <c r="J134" s="101"/>
      <c r="K134" s="101"/>
      <c r="P134" s="101"/>
      <c r="U134" s="101"/>
      <c r="Z134" s="101"/>
      <c r="AE134" s="101"/>
      <c r="AJ134" s="101"/>
      <c r="AO134" s="101"/>
      <c r="AT134" s="101"/>
      <c r="AY134" s="101"/>
      <c r="BD134" s="101"/>
      <c r="BI134" s="101"/>
    </row>
    <row r="135" spans="1:61" ht="15.75" x14ac:dyDescent="0.25">
      <c r="A135" s="49"/>
      <c r="B135" s="96"/>
      <c r="C135" s="96"/>
      <c r="D135" s="96"/>
      <c r="E135" s="96"/>
      <c r="F135" s="101"/>
      <c r="G135" s="101"/>
      <c r="I135" s="96"/>
      <c r="J135" s="101"/>
      <c r="K135" s="101"/>
      <c r="P135" s="101"/>
      <c r="U135" s="101"/>
      <c r="Z135" s="101"/>
      <c r="AE135" s="101"/>
      <c r="AJ135" s="101"/>
      <c r="AO135" s="101"/>
      <c r="AT135" s="101"/>
      <c r="AY135" s="101"/>
      <c r="BD135" s="101"/>
      <c r="BI135" s="101"/>
    </row>
    <row r="136" spans="1:61" ht="15.75" x14ac:dyDescent="0.25">
      <c r="A136" s="49"/>
      <c r="B136" s="96"/>
      <c r="C136" s="96"/>
      <c r="D136" s="96"/>
      <c r="E136" s="96"/>
      <c r="F136" s="101"/>
      <c r="G136" s="101"/>
      <c r="I136" s="96"/>
      <c r="J136" s="101"/>
      <c r="K136" s="101"/>
      <c r="P136" s="101"/>
      <c r="U136" s="101"/>
      <c r="Z136" s="101"/>
      <c r="AE136" s="101"/>
      <c r="AJ136" s="101"/>
      <c r="AO136" s="101"/>
      <c r="AT136" s="101"/>
      <c r="AY136" s="101"/>
      <c r="BD136" s="101"/>
      <c r="BI136" s="101"/>
    </row>
    <row r="137" spans="1:61" ht="15.75" x14ac:dyDescent="0.25">
      <c r="A137" s="49"/>
      <c r="B137" s="96"/>
      <c r="C137" s="96"/>
      <c r="D137" s="96"/>
      <c r="E137" s="96"/>
      <c r="F137" s="101"/>
      <c r="G137" s="101"/>
      <c r="I137" s="96"/>
      <c r="J137" s="101"/>
      <c r="K137" s="101"/>
      <c r="P137" s="101"/>
      <c r="U137" s="101"/>
      <c r="Z137" s="101"/>
      <c r="AE137" s="101"/>
      <c r="AJ137" s="101"/>
      <c r="AO137" s="101"/>
      <c r="AT137" s="101"/>
      <c r="AY137" s="101"/>
      <c r="BD137" s="101"/>
      <c r="BI137" s="101"/>
    </row>
    <row r="138" spans="1:61" ht="15.75" x14ac:dyDescent="0.25">
      <c r="A138" s="49"/>
      <c r="B138" s="96"/>
      <c r="C138" s="96"/>
      <c r="D138" s="96"/>
      <c r="E138" s="96"/>
      <c r="F138" s="101"/>
      <c r="G138" s="101"/>
      <c r="I138" s="96"/>
      <c r="J138" s="101"/>
      <c r="K138" s="101"/>
      <c r="P138" s="101"/>
      <c r="U138" s="101"/>
      <c r="Z138" s="101"/>
      <c r="AE138" s="101"/>
      <c r="AJ138" s="101"/>
      <c r="AO138" s="101"/>
      <c r="AT138" s="101"/>
      <c r="AY138" s="101"/>
      <c r="BD138" s="101"/>
      <c r="BI138" s="101"/>
    </row>
    <row r="139" spans="1:61" ht="15.75" x14ac:dyDescent="0.25">
      <c r="A139" s="49"/>
      <c r="B139" s="96"/>
      <c r="C139" s="96"/>
      <c r="D139" s="96"/>
      <c r="E139" s="96"/>
      <c r="F139" s="101"/>
      <c r="G139" s="101"/>
      <c r="I139" s="96"/>
      <c r="J139" s="101"/>
      <c r="K139" s="101"/>
      <c r="P139" s="101"/>
      <c r="U139" s="101"/>
      <c r="Z139" s="101"/>
      <c r="AE139" s="101"/>
      <c r="AJ139" s="101"/>
      <c r="AO139" s="101"/>
      <c r="AT139" s="101"/>
      <c r="AY139" s="101"/>
      <c r="BD139" s="101"/>
      <c r="BI139" s="101"/>
    </row>
    <row r="140" spans="1:61" ht="15.75" x14ac:dyDescent="0.25">
      <c r="A140" s="49"/>
      <c r="B140" s="96"/>
      <c r="C140" s="96"/>
      <c r="D140" s="96"/>
      <c r="E140" s="96"/>
      <c r="F140" s="101"/>
      <c r="G140" s="101"/>
      <c r="I140" s="96"/>
      <c r="J140" s="101"/>
      <c r="K140" s="101"/>
      <c r="P140" s="101"/>
      <c r="U140" s="101"/>
      <c r="Z140" s="101"/>
      <c r="AE140" s="101"/>
      <c r="AJ140" s="101"/>
      <c r="AO140" s="101"/>
      <c r="AT140" s="101"/>
      <c r="AY140" s="101"/>
      <c r="BD140" s="101"/>
      <c r="BI140" s="101"/>
    </row>
    <row r="141" spans="1:61" ht="15.75" x14ac:dyDescent="0.25">
      <c r="A141" s="49"/>
      <c r="B141" s="96"/>
      <c r="C141" s="96"/>
      <c r="D141" s="96"/>
      <c r="E141" s="96"/>
      <c r="F141" s="101"/>
      <c r="G141" s="101"/>
      <c r="I141" s="96"/>
      <c r="J141" s="101"/>
      <c r="K141" s="101"/>
      <c r="P141" s="101"/>
      <c r="U141" s="101"/>
      <c r="Z141" s="101"/>
      <c r="AE141" s="101"/>
      <c r="AJ141" s="101"/>
      <c r="AO141" s="101"/>
      <c r="AT141" s="101"/>
      <c r="AY141" s="101"/>
      <c r="BD141" s="101"/>
      <c r="BI141" s="101"/>
    </row>
    <row r="142" spans="1:61" ht="15.75" x14ac:dyDescent="0.25">
      <c r="A142" s="49"/>
      <c r="B142" s="96"/>
      <c r="C142" s="96"/>
      <c r="D142" s="96"/>
      <c r="E142" s="96"/>
      <c r="F142" s="101"/>
      <c r="G142" s="101"/>
      <c r="I142" s="96"/>
      <c r="J142" s="101"/>
      <c r="K142" s="101"/>
      <c r="P142" s="101"/>
      <c r="U142" s="101"/>
      <c r="Z142" s="101"/>
      <c r="AE142" s="101"/>
      <c r="AJ142" s="101"/>
      <c r="AO142" s="101"/>
      <c r="AT142" s="101"/>
      <c r="AY142" s="101"/>
      <c r="BD142" s="101"/>
      <c r="BI142" s="101"/>
    </row>
    <row r="143" spans="1:61" ht="15.75" x14ac:dyDescent="0.25">
      <c r="A143" s="49"/>
      <c r="B143" s="96"/>
      <c r="C143" s="96"/>
      <c r="D143" s="96"/>
      <c r="E143" s="96"/>
      <c r="F143" s="101"/>
      <c r="G143" s="101"/>
      <c r="I143" s="96"/>
      <c r="J143" s="101"/>
      <c r="K143" s="101"/>
      <c r="P143" s="101"/>
      <c r="U143" s="101"/>
      <c r="Z143" s="101"/>
      <c r="AE143" s="101"/>
      <c r="AJ143" s="101"/>
      <c r="AO143" s="101"/>
      <c r="AT143" s="101"/>
      <c r="AY143" s="101"/>
      <c r="BD143" s="101"/>
      <c r="BI143" s="101"/>
    </row>
    <row r="144" spans="1:61" ht="15.75" x14ac:dyDescent="0.25">
      <c r="A144" s="49"/>
      <c r="B144" s="96"/>
      <c r="C144" s="96"/>
      <c r="D144" s="96"/>
      <c r="E144" s="96"/>
      <c r="F144" s="101"/>
      <c r="G144" s="101"/>
      <c r="I144" s="96"/>
      <c r="J144" s="101"/>
      <c r="K144" s="101"/>
      <c r="P144" s="101"/>
      <c r="U144" s="101"/>
      <c r="Z144" s="101"/>
      <c r="AE144" s="101"/>
      <c r="AJ144" s="101"/>
      <c r="AO144" s="101"/>
      <c r="AT144" s="101"/>
      <c r="AY144" s="101"/>
      <c r="BD144" s="101"/>
      <c r="BI144" s="101"/>
    </row>
    <row r="145" spans="1:61" ht="15.75" x14ac:dyDescent="0.25">
      <c r="A145" s="49"/>
      <c r="B145" s="96"/>
      <c r="C145" s="96"/>
      <c r="D145" s="96"/>
      <c r="E145" s="96"/>
      <c r="F145" s="101"/>
      <c r="G145" s="101"/>
      <c r="I145" s="96"/>
      <c r="J145" s="101"/>
      <c r="K145" s="101"/>
      <c r="P145" s="101"/>
      <c r="U145" s="101"/>
      <c r="Z145" s="101"/>
      <c r="AE145" s="101"/>
      <c r="AJ145" s="101"/>
      <c r="AO145" s="101"/>
      <c r="AT145" s="101"/>
      <c r="AY145" s="101"/>
      <c r="BD145" s="101"/>
      <c r="BI145" s="101"/>
    </row>
    <row r="146" spans="1:61" ht="15.75" x14ac:dyDescent="0.25">
      <c r="A146" s="49"/>
      <c r="B146" s="96"/>
      <c r="C146" s="96"/>
      <c r="D146" s="96"/>
      <c r="E146" s="96"/>
      <c r="F146" s="101"/>
      <c r="G146" s="101"/>
      <c r="I146" s="96"/>
      <c r="J146" s="101"/>
      <c r="K146" s="101"/>
      <c r="P146" s="101"/>
      <c r="U146" s="101"/>
      <c r="Z146" s="101"/>
      <c r="AE146" s="101"/>
      <c r="AJ146" s="101"/>
      <c r="AO146" s="101"/>
      <c r="AT146" s="101"/>
      <c r="AY146" s="101"/>
      <c r="BD146" s="101"/>
      <c r="BI146" s="101"/>
    </row>
    <row r="147" spans="1:61" ht="15.75" x14ac:dyDescent="0.25">
      <c r="A147" s="49"/>
      <c r="B147" s="96"/>
      <c r="C147" s="96"/>
      <c r="D147" s="96"/>
      <c r="E147" s="96"/>
      <c r="F147" s="101"/>
      <c r="G147" s="101"/>
      <c r="I147" s="96"/>
      <c r="J147" s="101"/>
      <c r="K147" s="101"/>
      <c r="P147" s="101"/>
      <c r="U147" s="101"/>
      <c r="Z147" s="101"/>
      <c r="AE147" s="101"/>
      <c r="AJ147" s="101"/>
      <c r="AO147" s="101"/>
      <c r="AT147" s="101"/>
      <c r="AY147" s="101"/>
      <c r="BD147" s="101"/>
      <c r="BI147" s="101"/>
    </row>
    <row r="148" spans="1:61" ht="15.75" x14ac:dyDescent="0.25">
      <c r="A148" s="49"/>
      <c r="B148" s="96"/>
      <c r="C148" s="96"/>
      <c r="D148" s="96"/>
      <c r="E148" s="96"/>
      <c r="F148" s="101"/>
      <c r="G148" s="101"/>
      <c r="I148" s="96"/>
      <c r="J148" s="101"/>
      <c r="K148" s="101"/>
      <c r="P148" s="101"/>
      <c r="U148" s="101"/>
      <c r="Z148" s="101"/>
      <c r="AE148" s="101"/>
      <c r="AJ148" s="101"/>
      <c r="AO148" s="101"/>
      <c r="AT148" s="101"/>
      <c r="AY148" s="101"/>
      <c r="BD148" s="101"/>
      <c r="BI148" s="101"/>
    </row>
    <row r="149" spans="1:61" ht="15.75" x14ac:dyDescent="0.25">
      <c r="A149" s="49"/>
      <c r="B149" s="96"/>
      <c r="C149" s="96"/>
      <c r="D149" s="96"/>
      <c r="E149" s="96"/>
      <c r="F149" s="101"/>
      <c r="G149" s="101"/>
      <c r="I149" s="96"/>
      <c r="J149" s="101"/>
      <c r="K149" s="101"/>
      <c r="P149" s="101"/>
      <c r="U149" s="101"/>
      <c r="Z149" s="101"/>
      <c r="AE149" s="101"/>
      <c r="AJ149" s="101"/>
      <c r="AO149" s="101"/>
      <c r="AT149" s="101"/>
      <c r="AY149" s="101"/>
      <c r="BD149" s="101"/>
      <c r="BI149" s="101"/>
    </row>
    <row r="150" spans="1:61" ht="15.75" x14ac:dyDescent="0.25">
      <c r="A150" s="49"/>
      <c r="B150" s="96"/>
      <c r="C150" s="96"/>
      <c r="D150" s="96"/>
      <c r="E150" s="96"/>
      <c r="F150" s="101"/>
      <c r="G150" s="101"/>
      <c r="I150" s="96"/>
      <c r="J150" s="101"/>
      <c r="K150" s="101"/>
      <c r="P150" s="101"/>
      <c r="U150" s="101"/>
      <c r="Z150" s="101"/>
      <c r="AE150" s="101"/>
      <c r="AJ150" s="101"/>
      <c r="AO150" s="101"/>
      <c r="AT150" s="101"/>
      <c r="AY150" s="101"/>
      <c r="BD150" s="101"/>
      <c r="BI150" s="101"/>
    </row>
    <row r="151" spans="1:61" ht="15.75" x14ac:dyDescent="0.25">
      <c r="A151" s="49"/>
      <c r="B151" s="96"/>
      <c r="C151" s="96"/>
      <c r="D151" s="96"/>
      <c r="E151" s="96"/>
      <c r="F151" s="101"/>
      <c r="G151" s="101"/>
      <c r="I151" s="96"/>
      <c r="J151" s="101"/>
      <c r="K151" s="101"/>
      <c r="P151" s="101"/>
      <c r="U151" s="101"/>
      <c r="Z151" s="101"/>
      <c r="AE151" s="101"/>
      <c r="AJ151" s="101"/>
      <c r="AO151" s="101"/>
      <c r="AT151" s="101"/>
      <c r="AY151" s="101"/>
      <c r="BD151" s="101"/>
      <c r="BI151" s="101"/>
    </row>
    <row r="152" spans="1:61" ht="15.75" x14ac:dyDescent="0.25">
      <c r="A152" s="49"/>
      <c r="B152" s="96"/>
      <c r="C152" s="96"/>
      <c r="D152" s="96"/>
      <c r="E152" s="96"/>
      <c r="F152" s="101"/>
      <c r="G152" s="101"/>
      <c r="I152" s="96"/>
      <c r="J152" s="101"/>
      <c r="K152" s="101"/>
      <c r="P152" s="101"/>
      <c r="U152" s="101"/>
      <c r="Z152" s="101"/>
      <c r="AE152" s="101"/>
      <c r="AJ152" s="101"/>
      <c r="AO152" s="101"/>
      <c r="AT152" s="101"/>
      <c r="AY152" s="101"/>
      <c r="BD152" s="101"/>
      <c r="BI152" s="101"/>
    </row>
    <row r="153" spans="1:61" ht="15.75" x14ac:dyDescent="0.25">
      <c r="A153" s="49"/>
      <c r="B153" s="96"/>
      <c r="C153" s="96"/>
      <c r="D153" s="96"/>
      <c r="E153" s="96"/>
      <c r="F153" s="101"/>
      <c r="G153" s="101"/>
      <c r="I153" s="96"/>
      <c r="J153" s="101"/>
      <c r="K153" s="101"/>
      <c r="P153" s="101"/>
      <c r="U153" s="101"/>
      <c r="Z153" s="101"/>
      <c r="AE153" s="101"/>
      <c r="AJ153" s="101"/>
      <c r="AO153" s="101"/>
      <c r="AT153" s="101"/>
      <c r="AY153" s="101"/>
      <c r="BD153" s="101"/>
      <c r="BI153" s="101"/>
    </row>
    <row r="154" spans="1:61" ht="15.75" x14ac:dyDescent="0.25">
      <c r="A154" s="49"/>
      <c r="B154" s="96"/>
      <c r="C154" s="96"/>
      <c r="D154" s="96"/>
      <c r="E154" s="96"/>
      <c r="F154" s="101"/>
      <c r="G154" s="101"/>
      <c r="I154" s="96"/>
      <c r="J154" s="101"/>
      <c r="K154" s="101"/>
      <c r="P154" s="101"/>
      <c r="U154" s="101"/>
      <c r="Z154" s="101"/>
      <c r="AE154" s="101"/>
      <c r="AJ154" s="101"/>
      <c r="AO154" s="101"/>
      <c r="AT154" s="101"/>
      <c r="AY154" s="101"/>
      <c r="BD154" s="101"/>
      <c r="BI154" s="101"/>
    </row>
    <row r="155" spans="1:61" ht="15.75" x14ac:dyDescent="0.25">
      <c r="A155" s="49"/>
      <c r="B155" s="96"/>
      <c r="C155" s="96"/>
      <c r="D155" s="96"/>
      <c r="E155" s="96"/>
      <c r="F155" s="101"/>
      <c r="G155" s="101"/>
      <c r="I155" s="96"/>
      <c r="J155" s="101"/>
      <c r="K155" s="101"/>
      <c r="P155" s="101"/>
      <c r="U155" s="101"/>
      <c r="Z155" s="101"/>
      <c r="AE155" s="101"/>
      <c r="AJ155" s="101"/>
      <c r="AO155" s="101"/>
      <c r="AT155" s="101"/>
      <c r="AY155" s="101"/>
      <c r="BD155" s="101"/>
      <c r="BI155" s="101"/>
    </row>
    <row r="156" spans="1:61" ht="15.75" x14ac:dyDescent="0.25">
      <c r="A156" s="49"/>
      <c r="B156" s="96"/>
      <c r="C156" s="96"/>
      <c r="D156" s="96"/>
      <c r="E156" s="96"/>
      <c r="F156" s="101"/>
      <c r="G156" s="101"/>
      <c r="I156" s="96"/>
      <c r="J156" s="101"/>
      <c r="K156" s="101"/>
      <c r="P156" s="101"/>
      <c r="U156" s="101"/>
      <c r="Z156" s="101"/>
      <c r="AE156" s="101"/>
      <c r="AJ156" s="101"/>
      <c r="AO156" s="101"/>
      <c r="AT156" s="101"/>
      <c r="AY156" s="101"/>
      <c r="BD156" s="101"/>
      <c r="BI156" s="101"/>
    </row>
    <row r="157" spans="1:61" ht="15.75" x14ac:dyDescent="0.25">
      <c r="A157" s="49"/>
      <c r="B157" s="96"/>
      <c r="C157" s="96"/>
      <c r="D157" s="96"/>
      <c r="E157" s="96"/>
      <c r="F157" s="101"/>
      <c r="G157" s="101"/>
      <c r="I157" s="96"/>
      <c r="J157" s="101"/>
      <c r="K157" s="101"/>
      <c r="P157" s="101"/>
      <c r="U157" s="101"/>
      <c r="Z157" s="101"/>
      <c r="AE157" s="101"/>
      <c r="AJ157" s="101"/>
      <c r="AO157" s="101"/>
      <c r="AT157" s="101"/>
      <c r="AY157" s="101"/>
      <c r="BD157" s="101"/>
      <c r="BI157" s="101"/>
    </row>
    <row r="158" spans="1:61" ht="15.75" x14ac:dyDescent="0.25">
      <c r="A158" s="49"/>
      <c r="B158" s="96"/>
      <c r="C158" s="96"/>
      <c r="D158" s="96"/>
      <c r="E158" s="96"/>
      <c r="F158" s="101"/>
      <c r="G158" s="101"/>
      <c r="I158" s="96"/>
      <c r="J158" s="101"/>
      <c r="K158" s="101"/>
      <c r="P158" s="101"/>
      <c r="U158" s="101"/>
      <c r="Z158" s="101"/>
      <c r="AE158" s="101"/>
      <c r="AJ158" s="101"/>
      <c r="AO158" s="101"/>
      <c r="AT158" s="101"/>
      <c r="AY158" s="101"/>
      <c r="BD158" s="101"/>
      <c r="BI158" s="101"/>
    </row>
    <row r="159" spans="1:61" ht="15.75" x14ac:dyDescent="0.25">
      <c r="A159" s="49"/>
      <c r="B159" s="96"/>
      <c r="C159" s="96"/>
      <c r="D159" s="96"/>
      <c r="E159" s="96"/>
      <c r="F159" s="101"/>
      <c r="G159" s="101"/>
      <c r="I159" s="96"/>
      <c r="J159" s="101"/>
      <c r="K159" s="101"/>
      <c r="P159" s="101"/>
      <c r="U159" s="101"/>
      <c r="Z159" s="101"/>
      <c r="AE159" s="101"/>
      <c r="AJ159" s="101"/>
      <c r="AO159" s="101"/>
      <c r="AT159" s="101"/>
      <c r="AY159" s="101"/>
      <c r="BD159" s="101"/>
      <c r="BI159" s="101"/>
    </row>
    <row r="160" spans="1:61" ht="15.75" x14ac:dyDescent="0.25">
      <c r="A160" s="49"/>
      <c r="B160" s="96"/>
      <c r="C160" s="96"/>
      <c r="D160" s="96"/>
      <c r="E160" s="96"/>
      <c r="F160" s="101"/>
      <c r="G160" s="101"/>
      <c r="I160" s="96"/>
      <c r="J160" s="101"/>
      <c r="K160" s="101"/>
      <c r="P160" s="101"/>
      <c r="U160" s="101"/>
      <c r="Z160" s="101"/>
      <c r="AE160" s="101"/>
      <c r="AJ160" s="101"/>
      <c r="AO160" s="101"/>
      <c r="AT160" s="101"/>
      <c r="AY160" s="101"/>
      <c r="BD160" s="101"/>
      <c r="BI160" s="101"/>
    </row>
    <row r="161" spans="1:61" ht="15.75" x14ac:dyDescent="0.25">
      <c r="A161" s="49"/>
      <c r="B161" s="96"/>
      <c r="C161" s="96"/>
      <c r="D161" s="96"/>
      <c r="E161" s="96"/>
      <c r="F161" s="101"/>
      <c r="G161" s="101"/>
      <c r="I161" s="96"/>
      <c r="J161" s="101"/>
      <c r="K161" s="101"/>
      <c r="P161" s="101"/>
      <c r="U161" s="101"/>
      <c r="Z161" s="101"/>
      <c r="AE161" s="101"/>
      <c r="AJ161" s="101"/>
      <c r="AO161" s="101"/>
      <c r="AT161" s="101"/>
      <c r="AY161" s="101"/>
      <c r="BD161" s="101"/>
      <c r="BI161" s="101"/>
    </row>
    <row r="162" spans="1:61" ht="15.75" x14ac:dyDescent="0.25">
      <c r="A162" s="49"/>
      <c r="B162" s="96"/>
      <c r="C162" s="96"/>
      <c r="D162" s="96"/>
      <c r="E162" s="96"/>
      <c r="F162" s="101"/>
      <c r="G162" s="101"/>
      <c r="I162" s="96"/>
      <c r="J162" s="101"/>
      <c r="K162" s="101"/>
      <c r="P162" s="101"/>
      <c r="U162" s="101"/>
      <c r="Z162" s="101"/>
      <c r="AE162" s="101"/>
      <c r="AJ162" s="101"/>
      <c r="AO162" s="101"/>
      <c r="AT162" s="101"/>
      <c r="AY162" s="101"/>
      <c r="BD162" s="101"/>
      <c r="BI162" s="101"/>
    </row>
    <row r="163" spans="1:61" ht="15.75" x14ac:dyDescent="0.25">
      <c r="A163" s="49"/>
      <c r="B163" s="96"/>
      <c r="C163" s="96"/>
      <c r="D163" s="96"/>
      <c r="E163" s="96"/>
      <c r="F163" s="101"/>
      <c r="G163" s="101"/>
      <c r="I163" s="96"/>
      <c r="J163" s="101"/>
      <c r="K163" s="101"/>
      <c r="P163" s="101"/>
      <c r="U163" s="101"/>
      <c r="Z163" s="101"/>
      <c r="AE163" s="101"/>
      <c r="AJ163" s="101"/>
      <c r="AO163" s="101"/>
      <c r="AT163" s="101"/>
      <c r="AY163" s="101"/>
      <c r="BD163" s="101"/>
      <c r="BI163" s="101"/>
    </row>
    <row r="164" spans="1:61" ht="15.75" x14ac:dyDescent="0.25">
      <c r="A164" s="49"/>
      <c r="B164" s="96"/>
      <c r="C164" s="96"/>
      <c r="D164" s="96"/>
      <c r="E164" s="96"/>
      <c r="F164" s="101"/>
      <c r="G164" s="101"/>
      <c r="I164" s="96"/>
      <c r="J164" s="101"/>
      <c r="K164" s="101"/>
      <c r="P164" s="101"/>
      <c r="U164" s="101"/>
      <c r="Z164" s="101"/>
      <c r="AE164" s="101"/>
      <c r="AJ164" s="101"/>
      <c r="AO164" s="101"/>
      <c r="AT164" s="101"/>
      <c r="AY164" s="101"/>
      <c r="BD164" s="101"/>
      <c r="BI164" s="101"/>
    </row>
    <row r="165" spans="1:61" ht="15.75" x14ac:dyDescent="0.25">
      <c r="A165" s="49"/>
      <c r="B165" s="96"/>
      <c r="C165" s="96"/>
      <c r="D165" s="96"/>
      <c r="E165" s="96"/>
      <c r="F165" s="101"/>
      <c r="G165" s="101"/>
      <c r="I165" s="96"/>
      <c r="J165" s="101"/>
      <c r="K165" s="101"/>
      <c r="P165" s="101"/>
      <c r="U165" s="101"/>
      <c r="Z165" s="101"/>
      <c r="AE165" s="101"/>
      <c r="AJ165" s="101"/>
      <c r="AO165" s="101"/>
      <c r="AT165" s="101"/>
      <c r="AY165" s="101"/>
      <c r="BD165" s="101"/>
      <c r="BI165" s="101"/>
    </row>
    <row r="166" spans="1:61" ht="15.75" x14ac:dyDescent="0.25">
      <c r="A166" s="49"/>
      <c r="B166" s="96"/>
      <c r="C166" s="96"/>
      <c r="D166" s="96"/>
      <c r="E166" s="96"/>
      <c r="F166" s="101"/>
      <c r="G166" s="101"/>
      <c r="I166" s="96"/>
      <c r="J166" s="101"/>
      <c r="K166" s="101"/>
      <c r="P166" s="101"/>
      <c r="U166" s="101"/>
      <c r="Z166" s="101"/>
      <c r="AE166" s="101"/>
      <c r="AJ166" s="101"/>
      <c r="AO166" s="101"/>
      <c r="AT166" s="101"/>
      <c r="AY166" s="101"/>
      <c r="BD166" s="101"/>
      <c r="BI166" s="101"/>
    </row>
    <row r="167" spans="1:61" ht="15.75" x14ac:dyDescent="0.25">
      <c r="A167" s="49"/>
      <c r="B167" s="96"/>
      <c r="C167" s="96"/>
      <c r="D167" s="96"/>
      <c r="E167" s="96"/>
      <c r="F167" s="101"/>
      <c r="G167" s="101"/>
      <c r="I167" s="96"/>
      <c r="J167" s="101"/>
      <c r="K167" s="101"/>
      <c r="P167" s="101"/>
      <c r="U167" s="101"/>
      <c r="Z167" s="101"/>
      <c r="AE167" s="101"/>
      <c r="AJ167" s="101"/>
      <c r="AO167" s="101"/>
      <c r="AT167" s="101"/>
      <c r="AY167" s="101"/>
      <c r="BD167" s="101"/>
      <c r="BI167" s="101"/>
    </row>
    <row r="168" spans="1:61" ht="15.75" x14ac:dyDescent="0.25">
      <c r="A168" s="49"/>
      <c r="B168" s="96"/>
      <c r="C168" s="96"/>
      <c r="D168" s="96"/>
      <c r="E168" s="96"/>
      <c r="F168" s="101"/>
      <c r="G168" s="101"/>
      <c r="I168" s="96"/>
      <c r="J168" s="101"/>
      <c r="K168" s="101"/>
      <c r="P168" s="101"/>
      <c r="U168" s="101"/>
      <c r="Z168" s="101"/>
      <c r="AE168" s="101"/>
      <c r="AJ168" s="101"/>
      <c r="AO168" s="101"/>
      <c r="AT168" s="101"/>
      <c r="AY168" s="101"/>
      <c r="BD168" s="101"/>
      <c r="BI168" s="101"/>
    </row>
    <row r="169" spans="1:61" ht="15.75" x14ac:dyDescent="0.25">
      <c r="A169" s="49"/>
      <c r="B169" s="96"/>
      <c r="C169" s="96"/>
      <c r="D169" s="96"/>
      <c r="E169" s="96"/>
      <c r="F169" s="101"/>
      <c r="G169" s="101"/>
      <c r="I169" s="96"/>
      <c r="J169" s="101"/>
      <c r="K169" s="101"/>
      <c r="P169" s="101"/>
      <c r="U169" s="101"/>
      <c r="Z169" s="101"/>
      <c r="AE169" s="101"/>
      <c r="AJ169" s="101"/>
      <c r="AO169" s="101"/>
      <c r="AT169" s="101"/>
      <c r="AY169" s="101"/>
      <c r="BD169" s="101"/>
      <c r="BI169" s="101"/>
    </row>
    <row r="170" spans="1:61" ht="15.75" x14ac:dyDescent="0.25">
      <c r="A170" s="49"/>
      <c r="B170" s="96"/>
      <c r="C170" s="96"/>
      <c r="D170" s="96"/>
      <c r="E170" s="96"/>
      <c r="F170" s="101"/>
      <c r="G170" s="101"/>
      <c r="I170" s="96"/>
      <c r="J170" s="101"/>
      <c r="K170" s="101"/>
      <c r="P170" s="101"/>
      <c r="U170" s="101"/>
      <c r="Z170" s="101"/>
      <c r="AE170" s="101"/>
      <c r="AJ170" s="101"/>
      <c r="AO170" s="101"/>
      <c r="AT170" s="101"/>
      <c r="AY170" s="101"/>
      <c r="BD170" s="101"/>
      <c r="BI170" s="101"/>
    </row>
    <row r="171" spans="1:61" ht="15.75" x14ac:dyDescent="0.25">
      <c r="A171" s="49"/>
      <c r="B171" s="96"/>
      <c r="C171" s="96"/>
      <c r="D171" s="96"/>
      <c r="E171" s="96"/>
      <c r="F171" s="101"/>
      <c r="G171" s="101"/>
      <c r="I171" s="96"/>
      <c r="J171" s="101"/>
      <c r="K171" s="101"/>
      <c r="P171" s="101"/>
      <c r="U171" s="101"/>
      <c r="Z171" s="101"/>
      <c r="AE171" s="101"/>
      <c r="AJ171" s="101"/>
      <c r="AO171" s="101"/>
      <c r="AT171" s="101"/>
      <c r="AY171" s="101"/>
      <c r="BD171" s="101"/>
      <c r="BI171" s="101"/>
    </row>
    <row r="172" spans="1:61" ht="15.75" x14ac:dyDescent="0.25">
      <c r="A172" s="49"/>
      <c r="B172" s="96"/>
      <c r="C172" s="96"/>
      <c r="D172" s="96"/>
      <c r="E172" s="96"/>
      <c r="F172" s="101"/>
      <c r="G172" s="101"/>
      <c r="I172" s="96"/>
      <c r="J172" s="101"/>
      <c r="K172" s="101"/>
      <c r="P172" s="101"/>
      <c r="U172" s="101"/>
      <c r="Z172" s="101"/>
      <c r="AE172" s="101"/>
      <c r="AJ172" s="101"/>
      <c r="AO172" s="101"/>
      <c r="AT172" s="101"/>
      <c r="AY172" s="101"/>
      <c r="BD172" s="101"/>
      <c r="BI172" s="101"/>
    </row>
    <row r="173" spans="1:61" ht="15.75" x14ac:dyDescent="0.25">
      <c r="A173" s="49"/>
      <c r="B173" s="96"/>
      <c r="C173" s="96"/>
      <c r="D173" s="96"/>
      <c r="E173" s="96"/>
      <c r="F173" s="101"/>
      <c r="G173" s="101"/>
      <c r="I173" s="96"/>
      <c r="J173" s="101"/>
      <c r="K173" s="101"/>
      <c r="P173" s="101"/>
      <c r="U173" s="101"/>
      <c r="Z173" s="101"/>
      <c r="AE173" s="101"/>
      <c r="AJ173" s="101"/>
      <c r="AO173" s="101"/>
      <c r="AT173" s="101"/>
      <c r="AY173" s="101"/>
      <c r="BD173" s="101"/>
      <c r="BI173" s="101"/>
    </row>
    <row r="174" spans="1:61" ht="15.75" x14ac:dyDescent="0.25">
      <c r="A174" s="49"/>
      <c r="B174" s="96"/>
      <c r="C174" s="96"/>
      <c r="D174" s="96"/>
      <c r="E174" s="96"/>
      <c r="F174" s="101"/>
      <c r="G174" s="101"/>
      <c r="I174" s="96"/>
      <c r="J174" s="101"/>
      <c r="K174" s="101"/>
      <c r="P174" s="101"/>
      <c r="U174" s="101"/>
      <c r="Z174" s="101"/>
      <c r="AE174" s="101"/>
      <c r="AJ174" s="101"/>
      <c r="AO174" s="101"/>
      <c r="AT174" s="101"/>
      <c r="AY174" s="101"/>
      <c r="BD174" s="101"/>
      <c r="BI174" s="101"/>
    </row>
    <row r="175" spans="1:61" ht="15.75" x14ac:dyDescent="0.25">
      <c r="A175" s="49"/>
      <c r="B175" s="96"/>
      <c r="C175" s="96"/>
      <c r="D175" s="96"/>
      <c r="E175" s="96"/>
      <c r="F175" s="101"/>
      <c r="G175" s="101"/>
      <c r="I175" s="96"/>
      <c r="J175" s="101"/>
      <c r="K175" s="101"/>
      <c r="P175" s="101"/>
      <c r="U175" s="101"/>
      <c r="Z175" s="101"/>
      <c r="AE175" s="101"/>
      <c r="AJ175" s="101"/>
      <c r="AO175" s="101"/>
      <c r="AT175" s="101"/>
      <c r="AY175" s="101"/>
      <c r="BD175" s="101"/>
      <c r="BI175" s="101"/>
    </row>
    <row r="176" spans="1:61" ht="15.75" x14ac:dyDescent="0.25">
      <c r="A176" s="49"/>
      <c r="B176" s="96"/>
      <c r="C176" s="96"/>
      <c r="D176" s="96"/>
      <c r="E176" s="96"/>
      <c r="F176" s="101"/>
      <c r="G176" s="101"/>
      <c r="I176" s="96"/>
      <c r="J176" s="101"/>
      <c r="K176" s="101"/>
      <c r="P176" s="101"/>
      <c r="U176" s="101"/>
      <c r="Z176" s="101"/>
      <c r="AE176" s="101"/>
      <c r="AJ176" s="101"/>
      <c r="AO176" s="101"/>
      <c r="AT176" s="101"/>
      <c r="AY176" s="101"/>
      <c r="BD176" s="101"/>
      <c r="BI176" s="101"/>
    </row>
    <row r="177" spans="1:61" ht="15.75" x14ac:dyDescent="0.25">
      <c r="A177" s="49"/>
      <c r="B177" s="96"/>
      <c r="C177" s="96"/>
      <c r="D177" s="96"/>
      <c r="E177" s="96"/>
      <c r="F177" s="101"/>
      <c r="G177" s="101"/>
      <c r="I177" s="96"/>
      <c r="J177" s="101"/>
      <c r="K177" s="101"/>
      <c r="P177" s="101"/>
      <c r="U177" s="101"/>
      <c r="Z177" s="101"/>
      <c r="AE177" s="101"/>
      <c r="AJ177" s="101"/>
      <c r="AO177" s="101"/>
      <c r="AT177" s="101"/>
      <c r="AY177" s="101"/>
      <c r="BD177" s="101"/>
      <c r="BI177" s="101"/>
    </row>
    <row r="178" spans="1:61" ht="15.75" x14ac:dyDescent="0.25">
      <c r="A178" s="49"/>
      <c r="B178" s="96"/>
      <c r="C178" s="96"/>
      <c r="D178" s="96"/>
      <c r="E178" s="96"/>
      <c r="F178" s="101"/>
      <c r="G178" s="101"/>
      <c r="I178" s="96"/>
      <c r="J178" s="101"/>
      <c r="K178" s="101"/>
      <c r="P178" s="101"/>
      <c r="U178" s="101"/>
      <c r="Z178" s="101"/>
      <c r="AE178" s="101"/>
      <c r="AJ178" s="101"/>
      <c r="AO178" s="101"/>
      <c r="AT178" s="101"/>
      <c r="AY178" s="101"/>
      <c r="BD178" s="101"/>
      <c r="BI178" s="101"/>
    </row>
    <row r="179" spans="1:61" ht="15.75" x14ac:dyDescent="0.25">
      <c r="A179" s="49"/>
      <c r="B179" s="96"/>
      <c r="C179" s="96"/>
      <c r="D179" s="96"/>
      <c r="E179" s="38"/>
      <c r="F179" s="102"/>
      <c r="G179" s="102"/>
      <c r="I179" s="38"/>
      <c r="J179" s="102"/>
      <c r="K179" s="102"/>
      <c r="P179" s="102"/>
      <c r="U179" s="102"/>
      <c r="Z179" s="102"/>
      <c r="AE179" s="102"/>
      <c r="AJ179" s="102"/>
      <c r="AO179" s="102"/>
      <c r="AT179" s="102"/>
      <c r="AY179" s="102"/>
      <c r="BD179" s="102"/>
      <c r="BI179" s="102"/>
    </row>
    <row r="180" spans="1:61" x14ac:dyDescent="0.25">
      <c r="A180" s="50"/>
      <c r="B180" s="38"/>
      <c r="C180" s="38"/>
      <c r="D180" s="38"/>
      <c r="E180" s="38"/>
      <c r="F180" s="102"/>
      <c r="G180" s="102"/>
      <c r="I180" s="38"/>
      <c r="J180" s="102"/>
      <c r="K180" s="102"/>
      <c r="P180" s="102"/>
      <c r="U180" s="102"/>
      <c r="Z180" s="102"/>
      <c r="AE180" s="102"/>
      <c r="AJ180" s="102"/>
      <c r="AO180" s="102"/>
      <c r="AT180" s="102"/>
      <c r="AY180" s="102"/>
      <c r="BD180" s="102"/>
      <c r="BI180" s="102"/>
    </row>
    <row r="181" spans="1:61" x14ac:dyDescent="0.25">
      <c r="A181" s="50"/>
      <c r="B181" s="38"/>
      <c r="C181" s="38"/>
      <c r="D181" s="38"/>
      <c r="E181" s="38"/>
      <c r="F181" s="102"/>
      <c r="G181" s="102"/>
      <c r="I181" s="38"/>
      <c r="J181" s="102"/>
      <c r="K181" s="102"/>
      <c r="P181" s="102"/>
      <c r="U181" s="102"/>
      <c r="Z181" s="102"/>
      <c r="AE181" s="102"/>
      <c r="AJ181" s="102"/>
      <c r="AO181" s="102"/>
      <c r="AT181" s="102"/>
      <c r="AY181" s="102"/>
      <c r="BD181" s="102"/>
      <c r="BI181" s="102"/>
    </row>
    <row r="182" spans="1:61" x14ac:dyDescent="0.25">
      <c r="A182" s="50"/>
      <c r="B182" s="38"/>
      <c r="C182" s="38"/>
      <c r="D182" s="38"/>
      <c r="E182" s="38"/>
      <c r="F182" s="102"/>
      <c r="G182" s="102"/>
      <c r="I182" s="38"/>
      <c r="J182" s="102"/>
      <c r="K182" s="102"/>
      <c r="P182" s="102"/>
      <c r="U182" s="102"/>
      <c r="Z182" s="102"/>
      <c r="AE182" s="102"/>
      <c r="AJ182" s="102"/>
      <c r="AO182" s="102"/>
      <c r="AT182" s="102"/>
      <c r="AY182" s="102"/>
      <c r="BD182" s="102"/>
      <c r="BI182" s="102"/>
    </row>
    <row r="183" spans="1:61" x14ac:dyDescent="0.25">
      <c r="A183" s="50"/>
      <c r="B183" s="38"/>
      <c r="C183" s="38"/>
      <c r="D183" s="38"/>
      <c r="E183" s="38"/>
      <c r="F183" s="102"/>
      <c r="G183" s="102"/>
      <c r="I183" s="38"/>
      <c r="J183" s="102"/>
      <c r="K183" s="102"/>
      <c r="P183" s="102"/>
      <c r="U183" s="102"/>
      <c r="Z183" s="102"/>
      <c r="AE183" s="102"/>
      <c r="AJ183" s="102"/>
      <c r="AO183" s="102"/>
      <c r="AT183" s="102"/>
      <c r="AY183" s="102"/>
      <c r="BD183" s="102"/>
      <c r="BI183" s="102"/>
    </row>
    <row r="184" spans="1:61" x14ac:dyDescent="0.25">
      <c r="A184" s="50"/>
      <c r="B184" s="38"/>
      <c r="C184" s="38"/>
      <c r="D184" s="38"/>
      <c r="E184" s="38"/>
      <c r="F184" s="102"/>
      <c r="G184" s="102"/>
      <c r="I184" s="38"/>
      <c r="J184" s="102"/>
      <c r="K184" s="102"/>
      <c r="P184" s="102"/>
      <c r="U184" s="102"/>
      <c r="Z184" s="102"/>
      <c r="AE184" s="102"/>
      <c r="AJ184" s="102"/>
      <c r="AO184" s="102"/>
      <c r="AT184" s="102"/>
      <c r="AY184" s="102"/>
      <c r="BD184" s="102"/>
      <c r="BI184" s="102"/>
    </row>
    <row r="185" spans="1:61" x14ac:dyDescent="0.25">
      <c r="A185" s="50"/>
      <c r="B185" s="38"/>
      <c r="C185" s="38"/>
      <c r="D185" s="38"/>
      <c r="E185" s="38"/>
      <c r="F185" s="102"/>
      <c r="G185" s="102"/>
      <c r="I185" s="38"/>
      <c r="J185" s="102"/>
      <c r="K185" s="102"/>
      <c r="P185" s="102"/>
      <c r="U185" s="102"/>
      <c r="Z185" s="102"/>
      <c r="AE185" s="102"/>
      <c r="AJ185" s="102"/>
      <c r="AO185" s="102"/>
      <c r="AT185" s="102"/>
      <c r="AY185" s="102"/>
      <c r="BD185" s="102"/>
      <c r="BI185" s="102"/>
    </row>
    <row r="186" spans="1:61" x14ac:dyDescent="0.25">
      <c r="A186" s="50"/>
      <c r="B186" s="38"/>
      <c r="C186" s="38"/>
      <c r="D186" s="38"/>
      <c r="E186" s="38"/>
      <c r="F186" s="102"/>
      <c r="G186" s="102"/>
      <c r="I186" s="38"/>
      <c r="J186" s="102"/>
      <c r="K186" s="102"/>
      <c r="P186" s="102"/>
      <c r="U186" s="102"/>
      <c r="Z186" s="102"/>
      <c r="AE186" s="102"/>
      <c r="AJ186" s="102"/>
      <c r="AO186" s="102"/>
      <c r="AT186" s="102"/>
      <c r="AY186" s="102"/>
      <c r="BD186" s="102"/>
      <c r="BI186" s="102"/>
    </row>
    <row r="187" spans="1:61" x14ac:dyDescent="0.25">
      <c r="A187" s="50"/>
      <c r="B187" s="38"/>
      <c r="C187" s="38"/>
      <c r="D187" s="38"/>
      <c r="E187" s="38"/>
      <c r="F187" s="102"/>
      <c r="G187" s="102"/>
      <c r="I187" s="38"/>
      <c r="J187" s="102"/>
      <c r="K187" s="102"/>
      <c r="P187" s="102"/>
      <c r="U187" s="102"/>
      <c r="Z187" s="102"/>
      <c r="AE187" s="102"/>
      <c r="AJ187" s="102"/>
      <c r="AO187" s="102"/>
      <c r="AT187" s="102"/>
      <c r="AY187" s="102"/>
      <c r="BD187" s="102"/>
      <c r="BI187" s="102"/>
    </row>
    <row r="188" spans="1:61" x14ac:dyDescent="0.25">
      <c r="A188" s="50"/>
      <c r="B188" s="38"/>
      <c r="C188" s="38"/>
      <c r="D188" s="38"/>
      <c r="E188" s="38"/>
      <c r="F188" s="102"/>
      <c r="G188" s="102"/>
      <c r="I188" s="38"/>
      <c r="J188" s="102"/>
      <c r="K188" s="102"/>
      <c r="P188" s="102"/>
      <c r="U188" s="102"/>
      <c r="Z188" s="102"/>
      <c r="AE188" s="102"/>
      <c r="AJ188" s="102"/>
      <c r="AO188" s="102"/>
      <c r="AT188" s="102"/>
      <c r="AY188" s="102"/>
      <c r="BD188" s="102"/>
      <c r="BI188" s="102"/>
    </row>
    <row r="189" spans="1:61" x14ac:dyDescent="0.25">
      <c r="A189" s="50"/>
      <c r="B189" s="38"/>
      <c r="C189" s="38"/>
      <c r="D189" s="38"/>
      <c r="E189" s="38"/>
      <c r="F189" s="102"/>
      <c r="G189" s="102"/>
      <c r="I189" s="38"/>
      <c r="J189" s="102"/>
      <c r="K189" s="102"/>
      <c r="P189" s="102"/>
      <c r="U189" s="102"/>
      <c r="Z189" s="102"/>
      <c r="AE189" s="102"/>
      <c r="AJ189" s="102"/>
      <c r="AO189" s="102"/>
      <c r="AT189" s="102"/>
      <c r="AY189" s="102"/>
      <c r="BD189" s="102"/>
      <c r="BI189" s="102"/>
    </row>
    <row r="190" spans="1:61" x14ac:dyDescent="0.25">
      <c r="A190" s="50"/>
      <c r="B190" s="38"/>
      <c r="C190" s="38"/>
      <c r="D190" s="38"/>
      <c r="E190" s="38"/>
      <c r="F190" s="102"/>
      <c r="G190" s="102"/>
      <c r="I190" s="38"/>
      <c r="J190" s="102"/>
      <c r="K190" s="102"/>
      <c r="P190" s="102"/>
      <c r="U190" s="102"/>
      <c r="Z190" s="102"/>
      <c r="AE190" s="102"/>
      <c r="AJ190" s="102"/>
      <c r="AO190" s="102"/>
      <c r="AT190" s="102"/>
      <c r="AY190" s="102"/>
      <c r="BD190" s="102"/>
      <c r="BI190" s="102"/>
    </row>
    <row r="191" spans="1:61" x14ac:dyDescent="0.25">
      <c r="A191" s="50"/>
      <c r="B191" s="38"/>
      <c r="C191" s="38"/>
      <c r="D191" s="38"/>
      <c r="E191" s="38"/>
      <c r="F191" s="102"/>
      <c r="G191" s="102"/>
      <c r="I191" s="38"/>
      <c r="J191" s="102"/>
      <c r="K191" s="102"/>
      <c r="P191" s="102"/>
      <c r="U191" s="102"/>
      <c r="Z191" s="102"/>
      <c r="AE191" s="102"/>
      <c r="AJ191" s="102"/>
      <c r="AO191" s="102"/>
      <c r="AT191" s="102"/>
      <c r="AY191" s="102"/>
      <c r="BD191" s="102"/>
      <c r="BI191" s="102"/>
    </row>
    <row r="192" spans="1:61" x14ac:dyDescent="0.25">
      <c r="A192" s="50"/>
      <c r="B192" s="38"/>
      <c r="C192" s="38"/>
      <c r="D192" s="38"/>
      <c r="E192" s="38"/>
      <c r="F192" s="102"/>
      <c r="G192" s="102"/>
      <c r="I192" s="38"/>
      <c r="J192" s="102"/>
      <c r="K192" s="102"/>
      <c r="P192" s="102"/>
      <c r="U192" s="102"/>
      <c r="Z192" s="102"/>
      <c r="AE192" s="102"/>
      <c r="AJ192" s="102"/>
      <c r="AO192" s="102"/>
      <c r="AT192" s="102"/>
      <c r="AY192" s="102"/>
      <c r="BD192" s="102"/>
      <c r="BI192" s="102"/>
    </row>
    <row r="193" spans="1:61" x14ac:dyDescent="0.25">
      <c r="A193" s="50"/>
      <c r="B193" s="38"/>
      <c r="C193" s="38"/>
      <c r="D193" s="38"/>
      <c r="E193" s="38"/>
      <c r="F193" s="102"/>
      <c r="G193" s="102"/>
      <c r="I193" s="38"/>
      <c r="J193" s="102"/>
      <c r="K193" s="102"/>
      <c r="P193" s="102"/>
      <c r="U193" s="102"/>
      <c r="Z193" s="102"/>
      <c r="AE193" s="102"/>
      <c r="AJ193" s="102"/>
      <c r="AO193" s="102"/>
      <c r="AT193" s="102"/>
      <c r="AY193" s="102"/>
      <c r="BD193" s="102"/>
      <c r="BI193" s="102"/>
    </row>
    <row r="194" spans="1:61" x14ac:dyDescent="0.25">
      <c r="A194" s="50"/>
      <c r="B194" s="38"/>
      <c r="C194" s="38"/>
      <c r="D194" s="38"/>
      <c r="E194" s="38"/>
      <c r="F194" s="102"/>
      <c r="G194" s="102"/>
      <c r="I194" s="38"/>
      <c r="J194" s="102"/>
      <c r="K194" s="102"/>
      <c r="P194" s="102"/>
      <c r="U194" s="102"/>
      <c r="Z194" s="102"/>
      <c r="AE194" s="102"/>
      <c r="AJ194" s="102"/>
      <c r="AO194" s="102"/>
      <c r="AT194" s="102"/>
      <c r="AY194" s="102"/>
      <c r="BD194" s="102"/>
      <c r="BI194" s="102"/>
    </row>
    <row r="195" spans="1:61" x14ac:dyDescent="0.25">
      <c r="A195" s="50"/>
      <c r="B195" s="38"/>
      <c r="C195" s="38"/>
      <c r="D195" s="38"/>
      <c r="E195" s="38"/>
      <c r="F195" s="102"/>
      <c r="G195" s="102"/>
      <c r="I195" s="38"/>
      <c r="J195" s="102"/>
      <c r="K195" s="102"/>
      <c r="P195" s="102"/>
      <c r="U195" s="102"/>
      <c r="Z195" s="102"/>
      <c r="AE195" s="102"/>
      <c r="AJ195" s="102"/>
      <c r="AO195" s="102"/>
      <c r="AT195" s="102"/>
      <c r="AY195" s="102"/>
      <c r="BD195" s="102"/>
      <c r="BI195" s="102"/>
    </row>
    <row r="196" spans="1:61" x14ac:dyDescent="0.25">
      <c r="A196" s="50"/>
      <c r="B196" s="38"/>
      <c r="C196" s="38"/>
      <c r="D196" s="38"/>
      <c r="E196" s="38"/>
      <c r="F196" s="102"/>
      <c r="G196" s="102"/>
      <c r="I196" s="38"/>
      <c r="J196" s="102"/>
      <c r="K196" s="102"/>
      <c r="P196" s="102"/>
      <c r="U196" s="102"/>
      <c r="Z196" s="102"/>
      <c r="AE196" s="102"/>
      <c r="AJ196" s="102"/>
      <c r="AO196" s="102"/>
      <c r="AT196" s="102"/>
      <c r="AY196" s="102"/>
      <c r="BD196" s="102"/>
      <c r="BI196" s="102"/>
    </row>
    <row r="197" spans="1:61" x14ac:dyDescent="0.25">
      <c r="A197" s="50"/>
      <c r="B197" s="38"/>
      <c r="C197" s="38"/>
      <c r="D197" s="38"/>
      <c r="E197" s="38"/>
      <c r="F197" s="102"/>
      <c r="G197" s="102"/>
      <c r="I197" s="38"/>
      <c r="J197" s="102"/>
      <c r="K197" s="102"/>
      <c r="P197" s="102"/>
      <c r="U197" s="102"/>
      <c r="Z197" s="102"/>
      <c r="AE197" s="102"/>
      <c r="AJ197" s="102"/>
      <c r="AO197" s="102"/>
      <c r="AT197" s="102"/>
      <c r="AY197" s="102"/>
      <c r="BD197" s="102"/>
      <c r="BI197" s="102"/>
    </row>
    <row r="198" spans="1:61" x14ac:dyDescent="0.25">
      <c r="A198" s="50"/>
      <c r="B198" s="38"/>
      <c r="C198" s="38"/>
      <c r="D198" s="38"/>
      <c r="E198" s="38"/>
      <c r="F198" s="102"/>
      <c r="G198" s="102"/>
      <c r="I198" s="38"/>
      <c r="J198" s="102"/>
      <c r="K198" s="102"/>
      <c r="P198" s="102"/>
      <c r="U198" s="102"/>
      <c r="Z198" s="102"/>
      <c r="AE198" s="102"/>
      <c r="AJ198" s="102"/>
      <c r="AO198" s="102"/>
      <c r="AT198" s="102"/>
      <c r="AY198" s="102"/>
      <c r="BD198" s="102"/>
      <c r="BI198" s="102"/>
    </row>
    <row r="199" spans="1:61" x14ac:dyDescent="0.25">
      <c r="A199" s="50"/>
      <c r="B199" s="38"/>
      <c r="C199" s="38"/>
      <c r="D199" s="38"/>
      <c r="E199" s="38"/>
      <c r="F199" s="102"/>
      <c r="G199" s="102"/>
      <c r="I199" s="38"/>
      <c r="J199" s="102"/>
      <c r="K199" s="102"/>
      <c r="P199" s="102"/>
      <c r="U199" s="102"/>
      <c r="Z199" s="102"/>
      <c r="AE199" s="102"/>
      <c r="AJ199" s="102"/>
      <c r="AO199" s="102"/>
      <c r="AT199" s="102"/>
      <c r="AY199" s="102"/>
      <c r="BD199" s="102"/>
      <c r="BI199" s="102"/>
    </row>
    <row r="200" spans="1:61" x14ac:dyDescent="0.25">
      <c r="A200" s="50"/>
      <c r="B200" s="38"/>
      <c r="C200" s="38"/>
      <c r="D200" s="38"/>
      <c r="E200" s="38"/>
      <c r="F200" s="102"/>
      <c r="G200" s="102"/>
      <c r="I200" s="38"/>
      <c r="J200" s="102"/>
      <c r="K200" s="102"/>
      <c r="P200" s="102"/>
      <c r="U200" s="102"/>
      <c r="Z200" s="102"/>
      <c r="AE200" s="102"/>
      <c r="AJ200" s="102"/>
      <c r="AO200" s="102"/>
      <c r="AT200" s="102"/>
      <c r="AY200" s="102"/>
      <c r="BD200" s="102"/>
      <c r="BI200" s="102"/>
    </row>
    <row r="201" spans="1:61" x14ac:dyDescent="0.25">
      <c r="A201" s="50"/>
      <c r="B201" s="38"/>
      <c r="C201" s="38"/>
      <c r="D201" s="38"/>
      <c r="E201" s="38"/>
      <c r="F201" s="102"/>
      <c r="G201" s="102"/>
      <c r="I201" s="38"/>
      <c r="J201" s="102"/>
      <c r="K201" s="102"/>
      <c r="P201" s="102"/>
      <c r="U201" s="102"/>
      <c r="Z201" s="102"/>
      <c r="AE201" s="102"/>
      <c r="AJ201" s="102"/>
      <c r="AO201" s="102"/>
      <c r="AT201" s="102"/>
      <c r="AY201" s="102"/>
      <c r="BD201" s="102"/>
      <c r="BI201" s="102"/>
    </row>
    <row r="202" spans="1:61" x14ac:dyDescent="0.25">
      <c r="A202" s="50"/>
      <c r="B202" s="38"/>
      <c r="C202" s="38"/>
      <c r="D202" s="38"/>
      <c r="E202" s="38"/>
      <c r="F202" s="102"/>
      <c r="G202" s="102"/>
      <c r="I202" s="38"/>
      <c r="J202" s="102"/>
      <c r="K202" s="102"/>
      <c r="P202" s="102"/>
      <c r="U202" s="102"/>
      <c r="Z202" s="102"/>
      <c r="AE202" s="102"/>
      <c r="AJ202" s="102"/>
      <c r="AO202" s="102"/>
      <c r="AT202" s="102"/>
      <c r="AY202" s="102"/>
      <c r="BD202" s="102"/>
      <c r="BI202" s="102"/>
    </row>
    <row r="203" spans="1:61" x14ac:dyDescent="0.25">
      <c r="A203" s="50"/>
      <c r="B203" s="38"/>
      <c r="C203" s="38"/>
      <c r="D203" s="38"/>
      <c r="E203" s="38"/>
      <c r="F203" s="102"/>
      <c r="G203" s="102"/>
      <c r="I203" s="38"/>
      <c r="J203" s="102"/>
      <c r="K203" s="102"/>
      <c r="P203" s="102"/>
      <c r="U203" s="102"/>
      <c r="Z203" s="102"/>
      <c r="AE203" s="102"/>
      <c r="AJ203" s="102"/>
      <c r="AO203" s="102"/>
      <c r="AT203" s="102"/>
      <c r="AY203" s="102"/>
      <c r="BD203" s="102"/>
      <c r="BI203" s="102"/>
    </row>
    <row r="204" spans="1:61" x14ac:dyDescent="0.25">
      <c r="A204" s="50"/>
      <c r="B204" s="38"/>
      <c r="C204" s="38"/>
      <c r="D204" s="38"/>
      <c r="E204" s="38"/>
      <c r="F204" s="102"/>
      <c r="G204" s="102"/>
      <c r="I204" s="38"/>
      <c r="J204" s="102"/>
      <c r="K204" s="102"/>
      <c r="P204" s="102"/>
      <c r="U204" s="102"/>
      <c r="Z204" s="102"/>
      <c r="AE204" s="102"/>
      <c r="AJ204" s="102"/>
      <c r="AO204" s="102"/>
      <c r="AT204" s="102"/>
      <c r="AY204" s="102"/>
      <c r="BD204" s="102"/>
      <c r="BI204" s="102"/>
    </row>
    <row r="205" spans="1:61" x14ac:dyDescent="0.25">
      <c r="A205" s="50"/>
      <c r="B205" s="38"/>
      <c r="C205" s="38"/>
      <c r="D205" s="38"/>
      <c r="E205" s="38"/>
      <c r="F205" s="102"/>
      <c r="G205" s="102"/>
      <c r="I205" s="38"/>
      <c r="J205" s="102"/>
      <c r="K205" s="102"/>
      <c r="P205" s="102"/>
      <c r="U205" s="102"/>
      <c r="Z205" s="102"/>
      <c r="AE205" s="102"/>
      <c r="AJ205" s="102"/>
      <c r="AO205" s="102"/>
      <c r="AT205" s="102"/>
      <c r="AY205" s="102"/>
      <c r="BD205" s="102"/>
      <c r="BI205" s="102"/>
    </row>
    <row r="206" spans="1:61" x14ac:dyDescent="0.25">
      <c r="A206" s="50"/>
      <c r="B206" s="38"/>
      <c r="C206" s="38"/>
      <c r="D206" s="38"/>
      <c r="E206" s="38"/>
      <c r="F206" s="102"/>
      <c r="G206" s="102"/>
      <c r="I206" s="38"/>
      <c r="J206" s="102"/>
      <c r="K206" s="102"/>
      <c r="P206" s="102"/>
      <c r="U206" s="102"/>
      <c r="Z206" s="102"/>
      <c r="AE206" s="102"/>
      <c r="AJ206" s="102"/>
      <c r="AO206" s="102"/>
      <c r="AT206" s="102"/>
      <c r="AY206" s="102"/>
      <c r="BD206" s="102"/>
      <c r="BI206" s="102"/>
    </row>
    <row r="207" spans="1:61" x14ac:dyDescent="0.25">
      <c r="A207" s="50"/>
      <c r="B207" s="38"/>
      <c r="C207" s="38"/>
      <c r="D207" s="38"/>
      <c r="E207" s="38"/>
      <c r="F207" s="102"/>
      <c r="G207" s="102"/>
      <c r="I207" s="38"/>
      <c r="J207" s="102"/>
      <c r="K207" s="102"/>
      <c r="P207" s="102"/>
      <c r="U207" s="102"/>
      <c r="Z207" s="102"/>
      <c r="AE207" s="102"/>
      <c r="AJ207" s="102"/>
      <c r="AO207" s="102"/>
      <c r="AT207" s="102"/>
      <c r="AY207" s="102"/>
      <c r="BD207" s="102"/>
      <c r="BI207" s="102"/>
    </row>
    <row r="208" spans="1:61" x14ac:dyDescent="0.25">
      <c r="A208" s="50"/>
      <c r="B208" s="38"/>
      <c r="C208" s="38"/>
      <c r="D208" s="38"/>
      <c r="E208" s="38"/>
      <c r="F208" s="102"/>
      <c r="G208" s="102"/>
      <c r="I208" s="38"/>
      <c r="J208" s="102"/>
      <c r="K208" s="102"/>
      <c r="P208" s="102"/>
      <c r="U208" s="102"/>
      <c r="Z208" s="102"/>
      <c r="AE208" s="102"/>
      <c r="AJ208" s="102"/>
      <c r="AO208" s="102"/>
      <c r="AT208" s="102"/>
      <c r="AY208" s="102"/>
      <c r="BD208" s="102"/>
      <c r="BI208" s="102"/>
    </row>
    <row r="209" spans="1:61" x14ac:dyDescent="0.25">
      <c r="A209" s="50"/>
      <c r="B209" s="38"/>
      <c r="C209" s="38"/>
      <c r="D209" s="38"/>
      <c r="E209" s="38"/>
      <c r="F209" s="102"/>
      <c r="G209" s="102"/>
      <c r="I209" s="38"/>
      <c r="J209" s="102"/>
      <c r="K209" s="102"/>
      <c r="P209" s="102"/>
      <c r="U209" s="102"/>
      <c r="Z209" s="102"/>
      <c r="AE209" s="102"/>
      <c r="AJ209" s="102"/>
      <c r="AO209" s="102"/>
      <c r="AT209" s="102"/>
      <c r="AY209" s="102"/>
      <c r="BD209" s="102"/>
      <c r="BI209" s="102"/>
    </row>
    <row r="210" spans="1:61" x14ac:dyDescent="0.25">
      <c r="A210" s="50"/>
      <c r="B210" s="38"/>
      <c r="C210" s="38"/>
      <c r="D210" s="38"/>
      <c r="E210" s="38"/>
      <c r="F210" s="102"/>
      <c r="G210" s="102"/>
      <c r="I210" s="38"/>
      <c r="J210" s="102"/>
      <c r="K210" s="102"/>
      <c r="P210" s="102"/>
      <c r="U210" s="102"/>
      <c r="Z210" s="102"/>
      <c r="AE210" s="102"/>
      <c r="AJ210" s="102"/>
      <c r="AO210" s="102"/>
      <c r="AT210" s="102"/>
      <c r="AY210" s="102"/>
      <c r="BD210" s="102"/>
      <c r="BI210" s="102"/>
    </row>
    <row r="211" spans="1:61" x14ac:dyDescent="0.25">
      <c r="A211" s="50"/>
      <c r="B211" s="38"/>
      <c r="C211" s="38"/>
      <c r="D211" s="38"/>
      <c r="E211" s="38"/>
      <c r="F211" s="102"/>
      <c r="G211" s="102"/>
      <c r="I211" s="38"/>
      <c r="J211" s="102"/>
      <c r="K211" s="102"/>
      <c r="P211" s="102"/>
      <c r="U211" s="102"/>
      <c r="Z211" s="102"/>
      <c r="AE211" s="102"/>
      <c r="AJ211" s="102"/>
      <c r="AO211" s="102"/>
      <c r="AT211" s="102"/>
      <c r="AY211" s="102"/>
      <c r="BD211" s="102"/>
      <c r="BI211" s="102"/>
    </row>
    <row r="212" spans="1:61" x14ac:dyDescent="0.25">
      <c r="A212" s="50"/>
      <c r="B212" s="38"/>
      <c r="C212" s="38"/>
      <c r="D212" s="38"/>
      <c r="E212" s="38"/>
      <c r="F212" s="102"/>
      <c r="G212" s="102"/>
      <c r="I212" s="38"/>
      <c r="J212" s="102"/>
      <c r="K212" s="102"/>
      <c r="P212" s="102"/>
      <c r="U212" s="102"/>
      <c r="Z212" s="102"/>
      <c r="AE212" s="102"/>
      <c r="AJ212" s="102"/>
      <c r="AO212" s="102"/>
      <c r="AT212" s="102"/>
      <c r="AY212" s="102"/>
      <c r="BD212" s="102"/>
      <c r="BI212" s="102"/>
    </row>
    <row r="213" spans="1:61" x14ac:dyDescent="0.25">
      <c r="A213" s="50"/>
      <c r="B213" s="38"/>
      <c r="C213" s="38"/>
      <c r="D213" s="38"/>
      <c r="E213" s="38"/>
      <c r="F213" s="102"/>
      <c r="G213" s="102"/>
      <c r="I213" s="38"/>
      <c r="J213" s="102"/>
      <c r="K213" s="102"/>
      <c r="P213" s="102"/>
      <c r="U213" s="102"/>
      <c r="Z213" s="102"/>
      <c r="AE213" s="102"/>
      <c r="AJ213" s="102"/>
      <c r="AO213" s="102"/>
      <c r="AT213" s="102"/>
      <c r="AY213" s="102"/>
      <c r="BD213" s="102"/>
      <c r="BI213" s="102"/>
    </row>
    <row r="214" spans="1:61" x14ac:dyDescent="0.25">
      <c r="A214" s="50"/>
      <c r="B214" s="38"/>
      <c r="C214" s="38"/>
      <c r="D214" s="38"/>
      <c r="E214" s="38"/>
      <c r="F214" s="102"/>
      <c r="G214" s="102"/>
      <c r="I214" s="38"/>
      <c r="J214" s="102"/>
      <c r="K214" s="102"/>
      <c r="P214" s="102"/>
      <c r="U214" s="102"/>
      <c r="Z214" s="102"/>
      <c r="AE214" s="102"/>
      <c r="AJ214" s="102"/>
      <c r="AO214" s="102"/>
      <c r="AT214" s="102"/>
      <c r="AY214" s="102"/>
      <c r="BD214" s="102"/>
      <c r="BI214" s="102"/>
    </row>
    <row r="215" spans="1:61" x14ac:dyDescent="0.25">
      <c r="A215" s="50"/>
      <c r="B215" s="38"/>
      <c r="C215" s="38"/>
      <c r="D215" s="38"/>
      <c r="E215" s="38"/>
      <c r="F215" s="102"/>
      <c r="G215" s="102"/>
      <c r="I215" s="38"/>
      <c r="J215" s="102"/>
      <c r="K215" s="102"/>
      <c r="P215" s="102"/>
      <c r="U215" s="102"/>
      <c r="Z215" s="102"/>
      <c r="AE215" s="102"/>
      <c r="AJ215" s="102"/>
      <c r="AO215" s="102"/>
      <c r="AT215" s="102"/>
      <c r="AY215" s="102"/>
      <c r="BD215" s="102"/>
      <c r="BI215" s="102"/>
    </row>
    <row r="216" spans="1:61" x14ac:dyDescent="0.25">
      <c r="A216" s="50"/>
      <c r="B216" s="38"/>
      <c r="C216" s="38"/>
      <c r="D216" s="38"/>
      <c r="E216" s="38"/>
      <c r="F216" s="102"/>
      <c r="G216" s="102"/>
      <c r="I216" s="38"/>
      <c r="J216" s="102"/>
      <c r="K216" s="102"/>
      <c r="P216" s="102"/>
      <c r="U216" s="102"/>
      <c r="Z216" s="102"/>
      <c r="AE216" s="102"/>
      <c r="AJ216" s="102"/>
      <c r="AO216" s="102"/>
      <c r="AT216" s="102"/>
      <c r="AY216" s="102"/>
      <c r="BD216" s="102"/>
      <c r="BI216" s="102"/>
    </row>
    <row r="217" spans="1:61" x14ac:dyDescent="0.25">
      <c r="A217" s="50"/>
      <c r="B217" s="38"/>
      <c r="C217" s="38"/>
      <c r="D217" s="38"/>
      <c r="E217" s="38"/>
      <c r="F217" s="102"/>
      <c r="G217" s="102"/>
      <c r="I217" s="38"/>
      <c r="J217" s="102"/>
      <c r="K217" s="102"/>
      <c r="P217" s="102"/>
      <c r="U217" s="102"/>
      <c r="Z217" s="102"/>
      <c r="AE217" s="102"/>
      <c r="AJ217" s="102"/>
      <c r="AO217" s="102"/>
      <c r="AT217" s="102"/>
      <c r="AY217" s="102"/>
      <c r="BD217" s="102"/>
      <c r="BI217" s="102"/>
    </row>
    <row r="218" spans="1:61" x14ac:dyDescent="0.25">
      <c r="A218" s="50"/>
      <c r="B218" s="38"/>
      <c r="C218" s="38"/>
      <c r="D218" s="38"/>
      <c r="E218" s="38"/>
      <c r="F218" s="102"/>
      <c r="G218" s="102"/>
      <c r="I218" s="38"/>
      <c r="J218" s="102"/>
      <c r="K218" s="102"/>
      <c r="P218" s="102"/>
      <c r="U218" s="102"/>
      <c r="Z218" s="102"/>
      <c r="AE218" s="102"/>
      <c r="AJ218" s="102"/>
      <c r="AO218" s="102"/>
      <c r="AT218" s="102"/>
      <c r="AY218" s="102"/>
      <c r="BD218" s="102"/>
      <c r="BI218" s="102"/>
    </row>
    <row r="219" spans="1:61" x14ac:dyDescent="0.25">
      <c r="A219" s="50"/>
      <c r="B219" s="38"/>
      <c r="C219" s="38"/>
      <c r="D219" s="38"/>
      <c r="E219" s="38"/>
      <c r="F219" s="102"/>
      <c r="G219" s="102"/>
      <c r="I219" s="38"/>
      <c r="J219" s="102"/>
      <c r="K219" s="102"/>
      <c r="P219" s="102"/>
      <c r="U219" s="102"/>
      <c r="Z219" s="102"/>
      <c r="AE219" s="102"/>
      <c r="AJ219" s="102"/>
      <c r="AO219" s="102"/>
      <c r="AT219" s="102"/>
      <c r="AY219" s="102"/>
      <c r="BD219" s="102"/>
      <c r="BI219" s="102"/>
    </row>
    <row r="220" spans="1:61" x14ac:dyDescent="0.25">
      <c r="A220" s="50"/>
      <c r="B220" s="38"/>
      <c r="C220" s="38"/>
      <c r="D220" s="38"/>
      <c r="E220" s="38"/>
      <c r="F220" s="102"/>
      <c r="G220" s="102"/>
      <c r="I220" s="38"/>
      <c r="J220" s="102"/>
      <c r="K220" s="102"/>
      <c r="P220" s="102"/>
      <c r="U220" s="102"/>
      <c r="Z220" s="102"/>
      <c r="AE220" s="102"/>
      <c r="AJ220" s="102"/>
      <c r="AO220" s="102"/>
      <c r="AT220" s="102"/>
      <c r="AY220" s="102"/>
      <c r="BD220" s="102"/>
      <c r="BI220" s="102"/>
    </row>
    <row r="221" spans="1:61" x14ac:dyDescent="0.25">
      <c r="A221" s="50"/>
      <c r="B221" s="38"/>
      <c r="C221" s="38"/>
      <c r="D221" s="38"/>
      <c r="E221" s="38"/>
      <c r="F221" s="102"/>
      <c r="G221" s="102"/>
      <c r="I221" s="38"/>
      <c r="J221" s="102"/>
      <c r="K221" s="102"/>
      <c r="P221" s="102"/>
      <c r="U221" s="102"/>
      <c r="Z221" s="102"/>
      <c r="AE221" s="102"/>
      <c r="AJ221" s="102"/>
      <c r="AO221" s="102"/>
      <c r="AT221" s="102"/>
      <c r="AY221" s="102"/>
      <c r="BD221" s="102"/>
      <c r="BI221" s="102"/>
    </row>
    <row r="222" spans="1:61" x14ac:dyDescent="0.25">
      <c r="A222" s="50"/>
      <c r="B222" s="38"/>
      <c r="C222" s="38"/>
      <c r="D222" s="38"/>
      <c r="E222" s="38"/>
      <c r="F222" s="102"/>
      <c r="G222" s="102"/>
      <c r="I222" s="38"/>
      <c r="J222" s="102"/>
      <c r="K222" s="102"/>
      <c r="P222" s="102"/>
      <c r="U222" s="102"/>
      <c r="Z222" s="102"/>
      <c r="AE222" s="102"/>
      <c r="AJ222" s="102"/>
      <c r="AO222" s="102"/>
      <c r="AT222" s="102"/>
      <c r="AY222" s="102"/>
      <c r="BD222" s="102"/>
      <c r="BI222" s="102"/>
    </row>
    <row r="223" spans="1:61" x14ac:dyDescent="0.25">
      <c r="A223" s="50"/>
      <c r="B223" s="38"/>
      <c r="C223" s="38"/>
      <c r="D223" s="38"/>
      <c r="E223" s="38"/>
      <c r="F223" s="102"/>
      <c r="G223" s="102"/>
      <c r="I223" s="38"/>
      <c r="J223" s="102"/>
      <c r="K223" s="102"/>
      <c r="P223" s="102"/>
      <c r="U223" s="102"/>
      <c r="Z223" s="102"/>
      <c r="AE223" s="102"/>
      <c r="AJ223" s="102"/>
      <c r="AO223" s="102"/>
      <c r="AT223" s="102"/>
      <c r="AY223" s="102"/>
      <c r="BD223" s="102"/>
      <c r="BI223" s="102"/>
    </row>
    <row r="224" spans="1:61" x14ac:dyDescent="0.25">
      <c r="A224" s="50"/>
      <c r="B224" s="38"/>
      <c r="C224" s="38"/>
      <c r="D224" s="38"/>
      <c r="E224" s="38"/>
      <c r="F224" s="102"/>
      <c r="G224" s="102"/>
      <c r="I224" s="38"/>
      <c r="J224" s="102"/>
      <c r="K224" s="102"/>
      <c r="P224" s="102"/>
      <c r="U224" s="102"/>
      <c r="Z224" s="102"/>
      <c r="AE224" s="102"/>
      <c r="AJ224" s="102"/>
      <c r="AO224" s="102"/>
      <c r="AT224" s="102"/>
      <c r="AY224" s="102"/>
      <c r="BD224" s="102"/>
      <c r="BI224" s="102"/>
    </row>
    <row r="225" spans="1:61" x14ac:dyDescent="0.25">
      <c r="A225" s="50"/>
      <c r="B225" s="38"/>
      <c r="C225" s="38"/>
      <c r="D225" s="38"/>
      <c r="E225" s="38"/>
      <c r="F225" s="102"/>
      <c r="G225" s="102"/>
      <c r="I225" s="38"/>
      <c r="J225" s="102"/>
      <c r="K225" s="102"/>
      <c r="P225" s="102"/>
      <c r="U225" s="102"/>
      <c r="Z225" s="102"/>
      <c r="AE225" s="102"/>
      <c r="AJ225" s="102"/>
      <c r="AO225" s="102"/>
      <c r="AT225" s="102"/>
      <c r="AY225" s="102"/>
      <c r="BD225" s="102"/>
      <c r="BI225" s="102"/>
    </row>
    <row r="226" spans="1:61" x14ac:dyDescent="0.25">
      <c r="A226" s="50"/>
      <c r="B226" s="38"/>
      <c r="C226" s="38"/>
      <c r="D226" s="38"/>
      <c r="E226" s="38"/>
      <c r="F226" s="102"/>
      <c r="G226" s="102"/>
      <c r="I226" s="38"/>
      <c r="J226" s="102"/>
      <c r="K226" s="102"/>
      <c r="P226" s="102"/>
      <c r="U226" s="102"/>
      <c r="Z226" s="102"/>
      <c r="AE226" s="102"/>
      <c r="AJ226" s="102"/>
      <c r="AO226" s="102"/>
      <c r="AT226" s="102"/>
      <c r="AY226" s="102"/>
      <c r="BD226" s="102"/>
      <c r="BI226" s="102"/>
    </row>
    <row r="227" spans="1:61" x14ac:dyDescent="0.25">
      <c r="A227" s="50"/>
      <c r="B227" s="38"/>
      <c r="C227" s="38"/>
      <c r="D227" s="38"/>
      <c r="E227" s="38"/>
      <c r="F227" s="102"/>
      <c r="G227" s="102"/>
      <c r="I227" s="38"/>
      <c r="J227" s="102"/>
      <c r="K227" s="102"/>
      <c r="P227" s="102"/>
      <c r="U227" s="102"/>
      <c r="Z227" s="102"/>
      <c r="AE227" s="102"/>
      <c r="AJ227" s="102"/>
      <c r="AO227" s="102"/>
      <c r="AT227" s="102"/>
      <c r="AY227" s="102"/>
      <c r="BD227" s="102"/>
      <c r="BI227" s="102"/>
    </row>
    <row r="228" spans="1:61" x14ac:dyDescent="0.25">
      <c r="A228" s="50"/>
      <c r="B228" s="38"/>
      <c r="C228" s="38"/>
      <c r="D228" s="38"/>
      <c r="E228" s="38"/>
      <c r="F228" s="102"/>
      <c r="G228" s="102"/>
      <c r="I228" s="38"/>
      <c r="J228" s="102"/>
      <c r="K228" s="102"/>
      <c r="P228" s="102"/>
      <c r="U228" s="102"/>
      <c r="Z228" s="102"/>
      <c r="AE228" s="102"/>
      <c r="AJ228" s="102"/>
      <c r="AO228" s="102"/>
      <c r="AT228" s="102"/>
      <c r="AY228" s="102"/>
      <c r="BD228" s="102"/>
      <c r="BI228" s="102"/>
    </row>
    <row r="229" spans="1:61" x14ac:dyDescent="0.25">
      <c r="A229" s="50"/>
      <c r="B229" s="38"/>
      <c r="C229" s="38"/>
      <c r="D229" s="38"/>
      <c r="E229" s="38"/>
      <c r="F229" s="102"/>
      <c r="G229" s="102"/>
      <c r="I229" s="38"/>
      <c r="J229" s="102"/>
      <c r="K229" s="102"/>
      <c r="P229" s="102"/>
      <c r="U229" s="102"/>
      <c r="Z229" s="102"/>
      <c r="AE229" s="102"/>
      <c r="AJ229" s="102"/>
      <c r="AO229" s="102"/>
      <c r="AT229" s="102"/>
      <c r="AY229" s="102"/>
      <c r="BD229" s="102"/>
      <c r="BI229" s="102"/>
    </row>
    <row r="230" spans="1:61" x14ac:dyDescent="0.25">
      <c r="A230" s="50"/>
      <c r="B230" s="38"/>
      <c r="C230" s="38"/>
      <c r="D230" s="38"/>
      <c r="E230" s="38"/>
      <c r="F230" s="102"/>
      <c r="G230" s="102"/>
      <c r="I230" s="38"/>
      <c r="J230" s="102"/>
      <c r="K230" s="102"/>
      <c r="P230" s="102"/>
      <c r="U230" s="102"/>
      <c r="Z230" s="102"/>
      <c r="AE230" s="102"/>
      <c r="AJ230" s="102"/>
      <c r="AO230" s="102"/>
      <c r="AT230" s="102"/>
      <c r="AY230" s="102"/>
      <c r="BD230" s="102"/>
      <c r="BI230" s="102"/>
    </row>
    <row r="231" spans="1:61" x14ac:dyDescent="0.25">
      <c r="A231" s="50"/>
      <c r="B231" s="38"/>
      <c r="C231" s="38"/>
      <c r="D231" s="38"/>
      <c r="E231" s="38"/>
      <c r="F231" s="102"/>
      <c r="G231" s="102"/>
      <c r="I231" s="38"/>
      <c r="J231" s="102"/>
      <c r="K231" s="102"/>
      <c r="P231" s="102"/>
      <c r="U231" s="102"/>
      <c r="Z231" s="102"/>
      <c r="AE231" s="102"/>
      <c r="AJ231" s="102"/>
      <c r="AO231" s="102"/>
      <c r="AT231" s="102"/>
      <c r="AY231" s="102"/>
      <c r="BD231" s="102"/>
      <c r="BI231" s="102"/>
    </row>
    <row r="232" spans="1:61" x14ac:dyDescent="0.25">
      <c r="A232" s="50"/>
      <c r="B232" s="38"/>
      <c r="C232" s="38"/>
      <c r="D232" s="38"/>
      <c r="E232" s="38"/>
      <c r="F232" s="102"/>
      <c r="G232" s="102"/>
      <c r="I232" s="38"/>
      <c r="J232" s="102"/>
      <c r="K232" s="102"/>
      <c r="P232" s="102"/>
      <c r="U232" s="102"/>
      <c r="Z232" s="102"/>
      <c r="AE232" s="102"/>
      <c r="AJ232" s="102"/>
      <c r="AO232" s="102"/>
      <c r="AT232" s="102"/>
      <c r="AY232" s="102"/>
      <c r="BD232" s="102"/>
      <c r="BI232" s="102"/>
    </row>
    <row r="233" spans="1:61" x14ac:dyDescent="0.25">
      <c r="A233" s="50"/>
      <c r="B233" s="38"/>
      <c r="C233" s="38"/>
      <c r="D233" s="38"/>
      <c r="E233" s="38"/>
      <c r="F233" s="102"/>
      <c r="G233" s="102"/>
      <c r="I233" s="38"/>
      <c r="J233" s="102"/>
      <c r="K233" s="102"/>
      <c r="P233" s="102"/>
      <c r="U233" s="102"/>
      <c r="Z233" s="102"/>
      <c r="AE233" s="102"/>
      <c r="AJ233" s="102"/>
      <c r="AO233" s="102"/>
      <c r="AT233" s="102"/>
      <c r="AY233" s="102"/>
      <c r="BD233" s="102"/>
      <c r="BI233" s="102"/>
    </row>
    <row r="234" spans="1:61" x14ac:dyDescent="0.25">
      <c r="A234" s="50"/>
      <c r="B234" s="38"/>
      <c r="C234" s="38"/>
      <c r="D234" s="38"/>
      <c r="E234" s="38"/>
      <c r="F234" s="102"/>
      <c r="G234" s="102"/>
      <c r="I234" s="38"/>
      <c r="J234" s="102"/>
      <c r="K234" s="102"/>
      <c r="P234" s="102"/>
      <c r="U234" s="102"/>
      <c r="Z234" s="102"/>
      <c r="AE234" s="102"/>
      <c r="AJ234" s="102"/>
      <c r="AO234" s="102"/>
      <c r="AT234" s="102"/>
      <c r="AY234" s="102"/>
      <c r="BD234" s="102"/>
      <c r="BI234" s="102"/>
    </row>
    <row r="235" spans="1:61" x14ac:dyDescent="0.25">
      <c r="A235" s="50"/>
      <c r="B235" s="38"/>
      <c r="C235" s="38"/>
      <c r="D235" s="38"/>
      <c r="E235" s="38"/>
      <c r="F235" s="102"/>
      <c r="G235" s="102"/>
      <c r="I235" s="38"/>
      <c r="J235" s="102"/>
      <c r="K235" s="102"/>
      <c r="P235" s="102"/>
      <c r="U235" s="102"/>
      <c r="Z235" s="102"/>
      <c r="AE235" s="102"/>
      <c r="AJ235" s="102"/>
      <c r="AO235" s="102"/>
      <c r="AT235" s="102"/>
      <c r="AY235" s="102"/>
      <c r="BD235" s="102"/>
      <c r="BI235" s="102"/>
    </row>
    <row r="236" spans="1:61" x14ac:dyDescent="0.25">
      <c r="A236" s="50"/>
      <c r="B236" s="38"/>
      <c r="C236" s="38"/>
      <c r="D236" s="38"/>
      <c r="E236" s="38"/>
      <c r="F236" s="102"/>
      <c r="G236" s="102"/>
      <c r="I236" s="38"/>
      <c r="J236" s="102"/>
      <c r="K236" s="102"/>
      <c r="P236" s="102"/>
      <c r="U236" s="102"/>
      <c r="Z236" s="102"/>
      <c r="AE236" s="102"/>
      <c r="AJ236" s="102"/>
      <c r="AO236" s="102"/>
      <c r="AT236" s="102"/>
      <c r="AY236" s="102"/>
      <c r="BD236" s="102"/>
      <c r="BI236" s="102"/>
    </row>
    <row r="237" spans="1:61" x14ac:dyDescent="0.25">
      <c r="A237" s="50"/>
      <c r="B237" s="38"/>
      <c r="C237" s="38"/>
      <c r="D237" s="38"/>
      <c r="E237" s="38"/>
      <c r="F237" s="102"/>
      <c r="G237" s="102"/>
      <c r="I237" s="38"/>
      <c r="J237" s="102"/>
      <c r="K237" s="102"/>
      <c r="P237" s="102"/>
      <c r="U237" s="102"/>
      <c r="Z237" s="102"/>
      <c r="AE237" s="102"/>
      <c r="AJ237" s="102"/>
      <c r="AO237" s="102"/>
      <c r="AT237" s="102"/>
      <c r="AY237" s="102"/>
      <c r="BD237" s="102"/>
      <c r="BI237" s="102"/>
    </row>
    <row r="238" spans="1:61" x14ac:dyDescent="0.25">
      <c r="A238" s="50"/>
      <c r="B238" s="38"/>
      <c r="C238" s="38"/>
      <c r="D238" s="38"/>
      <c r="E238" s="38"/>
      <c r="F238" s="102"/>
      <c r="G238" s="102"/>
      <c r="I238" s="38"/>
      <c r="J238" s="102"/>
      <c r="K238" s="102"/>
      <c r="P238" s="102"/>
      <c r="U238" s="102"/>
      <c r="Z238" s="102"/>
      <c r="AE238" s="102"/>
      <c r="AJ238" s="102"/>
      <c r="AO238" s="102"/>
      <c r="AT238" s="102"/>
      <c r="AY238" s="102"/>
      <c r="BD238" s="102"/>
      <c r="BI238" s="102"/>
    </row>
    <row r="239" spans="1:61" x14ac:dyDescent="0.25">
      <c r="A239" s="50"/>
      <c r="B239" s="38"/>
      <c r="C239" s="38"/>
      <c r="D239" s="38"/>
      <c r="E239" s="38"/>
      <c r="F239" s="102"/>
      <c r="G239" s="102"/>
      <c r="I239" s="38"/>
      <c r="J239" s="102"/>
      <c r="K239" s="102"/>
      <c r="P239" s="102"/>
      <c r="U239" s="102"/>
      <c r="Z239" s="102"/>
      <c r="AE239" s="102"/>
      <c r="AJ239" s="102"/>
      <c r="AO239" s="102"/>
      <c r="AT239" s="102"/>
      <c r="AY239" s="102"/>
      <c r="BD239" s="102"/>
      <c r="BI239" s="102"/>
    </row>
    <row r="240" spans="1:61" x14ac:dyDescent="0.25">
      <c r="A240" s="50"/>
      <c r="B240" s="38"/>
      <c r="C240" s="38"/>
      <c r="D240" s="38"/>
      <c r="E240" s="38"/>
      <c r="F240" s="102"/>
      <c r="G240" s="102"/>
      <c r="I240" s="38"/>
      <c r="J240" s="102"/>
      <c r="K240" s="102"/>
      <c r="P240" s="102"/>
      <c r="U240" s="102"/>
      <c r="Z240" s="102"/>
      <c r="AE240" s="102"/>
      <c r="AJ240" s="102"/>
      <c r="AO240" s="102"/>
      <c r="AT240" s="102"/>
      <c r="AY240" s="102"/>
      <c r="BD240" s="102"/>
      <c r="BI240" s="102"/>
    </row>
    <row r="241" spans="1:61" x14ac:dyDescent="0.25">
      <c r="A241" s="50"/>
      <c r="B241" s="38"/>
      <c r="C241" s="38"/>
      <c r="D241" s="38"/>
      <c r="E241" s="38"/>
      <c r="F241" s="102"/>
      <c r="G241" s="102"/>
      <c r="I241" s="38"/>
      <c r="J241" s="102"/>
      <c r="K241" s="102"/>
      <c r="P241" s="102"/>
      <c r="U241" s="102"/>
      <c r="Z241" s="102"/>
      <c r="AE241" s="102"/>
      <c r="AJ241" s="102"/>
      <c r="AO241" s="102"/>
      <c r="AT241" s="102"/>
      <c r="AY241" s="102"/>
      <c r="BD241" s="102"/>
      <c r="BI241" s="102"/>
    </row>
    <row r="242" spans="1:61" x14ac:dyDescent="0.25">
      <c r="A242" s="50"/>
      <c r="B242" s="38"/>
      <c r="C242" s="38"/>
      <c r="D242" s="38"/>
      <c r="E242" s="38"/>
      <c r="F242" s="102"/>
      <c r="G242" s="102"/>
      <c r="I242" s="38"/>
      <c r="J242" s="102"/>
      <c r="K242" s="102"/>
      <c r="P242" s="102"/>
      <c r="U242" s="102"/>
      <c r="Z242" s="102"/>
      <c r="AE242" s="102"/>
      <c r="AJ242" s="102"/>
      <c r="AO242" s="102"/>
      <c r="AT242" s="102"/>
      <c r="AY242" s="102"/>
      <c r="BD242" s="102"/>
      <c r="BI242" s="102"/>
    </row>
    <row r="243" spans="1:61" x14ac:dyDescent="0.25">
      <c r="A243" s="50"/>
      <c r="B243" s="38"/>
      <c r="C243" s="38"/>
      <c r="D243" s="38"/>
      <c r="E243" s="38"/>
      <c r="F243" s="102"/>
      <c r="G243" s="102"/>
      <c r="I243" s="38"/>
      <c r="J243" s="102"/>
      <c r="K243" s="102"/>
      <c r="P243" s="102"/>
      <c r="U243" s="102"/>
      <c r="Z243" s="102"/>
      <c r="AE243" s="102"/>
      <c r="AJ243" s="102"/>
      <c r="AO243" s="102"/>
      <c r="AT243" s="102"/>
      <c r="AY243" s="102"/>
      <c r="BD243" s="102"/>
      <c r="BI243" s="102"/>
    </row>
    <row r="244" spans="1:61" x14ac:dyDescent="0.25">
      <c r="A244" s="50"/>
      <c r="B244" s="38"/>
      <c r="C244" s="38"/>
      <c r="D244" s="38"/>
      <c r="E244" s="38"/>
      <c r="F244" s="102"/>
      <c r="G244" s="102"/>
      <c r="I244" s="38"/>
      <c r="J244" s="102"/>
      <c r="K244" s="102"/>
      <c r="P244" s="102"/>
      <c r="U244" s="102"/>
      <c r="Z244" s="102"/>
      <c r="AE244" s="102"/>
      <c r="AJ244" s="102"/>
      <c r="AO244" s="102"/>
      <c r="AT244" s="102"/>
      <c r="AY244" s="102"/>
      <c r="BD244" s="102"/>
      <c r="BI244" s="102"/>
    </row>
    <row r="245" spans="1:61" x14ac:dyDescent="0.25">
      <c r="A245" s="50"/>
      <c r="B245" s="38"/>
      <c r="C245" s="38"/>
      <c r="D245" s="38"/>
      <c r="E245" s="38"/>
      <c r="F245" s="102"/>
      <c r="G245" s="102"/>
      <c r="I245" s="38"/>
      <c r="J245" s="102"/>
      <c r="K245" s="102"/>
      <c r="P245" s="102"/>
      <c r="U245" s="102"/>
      <c r="Z245" s="102"/>
      <c r="AE245" s="102"/>
      <c r="AJ245" s="102"/>
      <c r="AO245" s="102"/>
      <c r="AT245" s="102"/>
      <c r="AY245" s="102"/>
      <c r="BD245" s="102"/>
      <c r="BI245" s="102"/>
    </row>
    <row r="246" spans="1:61" x14ac:dyDescent="0.25">
      <c r="A246" s="50"/>
      <c r="B246" s="38"/>
      <c r="C246" s="38"/>
      <c r="D246" s="38"/>
      <c r="E246" s="38"/>
      <c r="F246" s="102"/>
      <c r="G246" s="102"/>
      <c r="I246" s="38"/>
      <c r="J246" s="102"/>
      <c r="K246" s="102"/>
      <c r="P246" s="102"/>
      <c r="U246" s="102"/>
      <c r="Z246" s="102"/>
      <c r="AE246" s="102"/>
      <c r="AJ246" s="102"/>
      <c r="AO246" s="102"/>
      <c r="AT246" s="102"/>
      <c r="AY246" s="102"/>
      <c r="BD246" s="102"/>
      <c r="BI246" s="102"/>
    </row>
    <row r="247" spans="1:61" x14ac:dyDescent="0.25">
      <c r="A247" s="50"/>
      <c r="B247" s="38"/>
      <c r="C247" s="38"/>
      <c r="D247" s="38"/>
      <c r="E247" s="38"/>
      <c r="F247" s="102"/>
      <c r="G247" s="102"/>
      <c r="I247" s="38"/>
      <c r="J247" s="102"/>
      <c r="K247" s="102"/>
      <c r="P247" s="102"/>
      <c r="U247" s="102"/>
      <c r="Z247" s="102"/>
      <c r="AE247" s="102"/>
      <c r="AJ247" s="102"/>
      <c r="AO247" s="102"/>
      <c r="AT247" s="102"/>
      <c r="AY247" s="102"/>
      <c r="BD247" s="102"/>
      <c r="BI247" s="102"/>
    </row>
    <row r="248" spans="1:61" x14ac:dyDescent="0.25">
      <c r="A248" s="50"/>
      <c r="B248" s="38"/>
      <c r="C248" s="38"/>
      <c r="D248" s="38"/>
      <c r="E248" s="38"/>
      <c r="F248" s="102"/>
      <c r="G248" s="102"/>
      <c r="I248" s="38"/>
      <c r="J248" s="102"/>
      <c r="K248" s="102"/>
      <c r="P248" s="102"/>
      <c r="U248" s="102"/>
      <c r="Z248" s="102"/>
      <c r="AE248" s="102"/>
      <c r="AJ248" s="102"/>
      <c r="AO248" s="102"/>
      <c r="AT248" s="102"/>
      <c r="AY248" s="102"/>
      <c r="BD248" s="102"/>
      <c r="BI248" s="102"/>
    </row>
    <row r="249" spans="1:61" x14ac:dyDescent="0.25">
      <c r="A249" s="50"/>
      <c r="B249" s="38"/>
      <c r="C249" s="38"/>
      <c r="D249" s="38"/>
      <c r="E249" s="38"/>
      <c r="F249" s="102"/>
      <c r="G249" s="102"/>
      <c r="I249" s="38"/>
      <c r="J249" s="102"/>
      <c r="K249" s="102"/>
      <c r="P249" s="102"/>
      <c r="U249" s="102"/>
      <c r="Z249" s="102"/>
      <c r="AE249" s="102"/>
      <c r="AJ249" s="102"/>
      <c r="AO249" s="102"/>
      <c r="AT249" s="102"/>
      <c r="AY249" s="102"/>
      <c r="BD249" s="102"/>
      <c r="BI249" s="102"/>
    </row>
    <row r="250" spans="1:61" x14ac:dyDescent="0.25">
      <c r="A250" s="50"/>
      <c r="B250" s="38"/>
      <c r="C250" s="38"/>
      <c r="D250" s="38"/>
      <c r="E250" s="38"/>
      <c r="F250" s="102"/>
      <c r="G250" s="102"/>
      <c r="I250" s="38"/>
      <c r="J250" s="102"/>
      <c r="K250" s="102"/>
      <c r="P250" s="102"/>
      <c r="U250" s="102"/>
      <c r="Z250" s="102"/>
      <c r="AE250" s="102"/>
      <c r="AJ250" s="102"/>
      <c r="AO250" s="102"/>
      <c r="AT250" s="102"/>
      <c r="AY250" s="102"/>
      <c r="BD250" s="102"/>
      <c r="BI250" s="102"/>
    </row>
    <row r="251" spans="1:61" x14ac:dyDescent="0.25">
      <c r="A251" s="50"/>
      <c r="B251" s="38"/>
      <c r="C251" s="38"/>
      <c r="D251" s="38"/>
      <c r="E251" s="38"/>
      <c r="F251" s="102"/>
      <c r="G251" s="102"/>
      <c r="I251" s="38"/>
      <c r="J251" s="102"/>
      <c r="K251" s="102"/>
      <c r="P251" s="102"/>
      <c r="U251" s="102"/>
      <c r="Z251" s="102"/>
      <c r="AE251" s="102"/>
      <c r="AJ251" s="102"/>
      <c r="AO251" s="102"/>
      <c r="AT251" s="102"/>
      <c r="AY251" s="102"/>
      <c r="BD251" s="102"/>
      <c r="BI251" s="102"/>
    </row>
    <row r="252" spans="1:61" x14ac:dyDescent="0.25">
      <c r="A252" s="50"/>
      <c r="B252" s="38"/>
      <c r="C252" s="38"/>
      <c r="D252" s="38"/>
      <c r="E252" s="38"/>
      <c r="F252" s="102"/>
      <c r="G252" s="102"/>
      <c r="I252" s="38"/>
      <c r="J252" s="102"/>
      <c r="K252" s="102"/>
      <c r="P252" s="102"/>
      <c r="U252" s="102"/>
      <c r="Z252" s="102"/>
      <c r="AE252" s="102"/>
      <c r="AJ252" s="102"/>
      <c r="AO252" s="102"/>
      <c r="AT252" s="102"/>
      <c r="AY252" s="102"/>
      <c r="BD252" s="102"/>
      <c r="BI252" s="102"/>
    </row>
    <row r="253" spans="1:61" x14ac:dyDescent="0.25">
      <c r="A253" s="50"/>
      <c r="B253" s="38"/>
      <c r="C253" s="38"/>
      <c r="D253" s="38"/>
      <c r="E253" s="38"/>
      <c r="F253" s="102"/>
      <c r="G253" s="102"/>
      <c r="I253" s="38"/>
      <c r="J253" s="102"/>
      <c r="K253" s="102"/>
      <c r="P253" s="102"/>
      <c r="U253" s="102"/>
      <c r="Z253" s="102"/>
      <c r="AE253" s="102"/>
      <c r="AJ253" s="102"/>
      <c r="AO253" s="102"/>
      <c r="AT253" s="102"/>
      <c r="AY253" s="102"/>
      <c r="BD253" s="102"/>
      <c r="BI253" s="102"/>
    </row>
    <row r="254" spans="1:61" x14ac:dyDescent="0.25">
      <c r="A254" s="50"/>
      <c r="B254" s="38"/>
      <c r="C254" s="38"/>
      <c r="D254" s="38"/>
      <c r="E254" s="38"/>
      <c r="F254" s="102"/>
      <c r="G254" s="102"/>
      <c r="I254" s="38"/>
      <c r="J254" s="102"/>
      <c r="K254" s="102"/>
      <c r="P254" s="102"/>
      <c r="U254" s="102"/>
      <c r="Z254" s="102"/>
      <c r="AE254" s="102"/>
      <c r="AJ254" s="102"/>
      <c r="AO254" s="102"/>
      <c r="AT254" s="102"/>
      <c r="AY254" s="102"/>
      <c r="BD254" s="102"/>
      <c r="BI254" s="102"/>
    </row>
    <row r="255" spans="1:61" x14ac:dyDescent="0.25">
      <c r="A255" s="50"/>
      <c r="B255" s="38"/>
      <c r="C255" s="38"/>
      <c r="D255" s="38"/>
      <c r="E255" s="38"/>
      <c r="F255" s="102"/>
      <c r="G255" s="102"/>
      <c r="I255" s="38"/>
      <c r="J255" s="102"/>
      <c r="K255" s="102"/>
      <c r="P255" s="102"/>
      <c r="U255" s="102"/>
      <c r="Z255" s="102"/>
      <c r="AE255" s="102"/>
      <c r="AJ255" s="102"/>
      <c r="AO255" s="102"/>
      <c r="AT255" s="102"/>
      <c r="AY255" s="102"/>
      <c r="BD255" s="102"/>
      <c r="BI255" s="102"/>
    </row>
    <row r="256" spans="1:61" x14ac:dyDescent="0.25">
      <c r="A256" s="50"/>
      <c r="B256" s="38"/>
      <c r="C256" s="38"/>
      <c r="D256" s="38"/>
      <c r="E256" s="38"/>
      <c r="F256" s="102"/>
      <c r="G256" s="102"/>
      <c r="I256" s="38"/>
      <c r="J256" s="102"/>
      <c r="K256" s="102"/>
      <c r="P256" s="102"/>
      <c r="U256" s="102"/>
      <c r="Z256" s="102"/>
      <c r="AE256" s="102"/>
      <c r="AJ256" s="102"/>
      <c r="AO256" s="102"/>
      <c r="AT256" s="102"/>
      <c r="AY256" s="102"/>
      <c r="BD256" s="102"/>
      <c r="BI256" s="102"/>
    </row>
    <row r="257" spans="1:61" x14ac:dyDescent="0.25">
      <c r="A257" s="50"/>
      <c r="B257" s="38"/>
      <c r="C257" s="38"/>
      <c r="D257" s="38"/>
      <c r="E257" s="38"/>
      <c r="F257" s="102"/>
      <c r="G257" s="102"/>
      <c r="I257" s="38"/>
      <c r="J257" s="102"/>
      <c r="K257" s="102"/>
      <c r="P257" s="102"/>
      <c r="U257" s="102"/>
      <c r="Z257" s="102"/>
      <c r="AE257" s="102"/>
      <c r="AJ257" s="102"/>
      <c r="AO257" s="102"/>
      <c r="AT257" s="102"/>
      <c r="AY257" s="102"/>
      <c r="BD257" s="102"/>
      <c r="BI257" s="102"/>
    </row>
    <row r="258" spans="1:61" x14ac:dyDescent="0.25">
      <c r="A258" s="50"/>
      <c r="B258" s="38"/>
      <c r="C258" s="38"/>
      <c r="D258" s="38"/>
      <c r="E258" s="38"/>
      <c r="F258" s="102"/>
      <c r="G258" s="102"/>
      <c r="I258" s="38"/>
      <c r="J258" s="102"/>
      <c r="K258" s="102"/>
      <c r="P258" s="102"/>
      <c r="U258" s="102"/>
      <c r="Z258" s="102"/>
      <c r="AE258" s="102"/>
      <c r="AJ258" s="102"/>
      <c r="AO258" s="102"/>
      <c r="AT258" s="102"/>
      <c r="AY258" s="102"/>
      <c r="BD258" s="102"/>
      <c r="BI258" s="102"/>
    </row>
    <row r="259" spans="1:61" x14ac:dyDescent="0.25">
      <c r="A259" s="50"/>
      <c r="B259" s="38"/>
      <c r="C259" s="38"/>
      <c r="D259" s="38"/>
      <c r="E259" s="38"/>
      <c r="F259" s="102"/>
      <c r="G259" s="102"/>
      <c r="I259" s="38"/>
      <c r="J259" s="102"/>
      <c r="K259" s="102"/>
      <c r="P259" s="102"/>
      <c r="U259" s="102"/>
      <c r="Z259" s="102"/>
      <c r="AE259" s="102"/>
      <c r="AJ259" s="102"/>
      <c r="AO259" s="102"/>
      <c r="AT259" s="102"/>
      <c r="AY259" s="102"/>
      <c r="BD259" s="102"/>
      <c r="BI259" s="102"/>
    </row>
    <row r="260" spans="1:61" x14ac:dyDescent="0.25">
      <c r="A260" s="50"/>
      <c r="B260" s="38"/>
      <c r="C260" s="38"/>
      <c r="D260" s="38"/>
      <c r="E260" s="38"/>
      <c r="F260" s="102"/>
      <c r="G260" s="102"/>
      <c r="I260" s="38"/>
      <c r="J260" s="102"/>
      <c r="K260" s="102"/>
      <c r="P260" s="102"/>
      <c r="U260" s="102"/>
      <c r="Z260" s="102"/>
      <c r="AE260" s="102"/>
      <c r="AJ260" s="102"/>
      <c r="AO260" s="102"/>
      <c r="AT260" s="102"/>
      <c r="AY260" s="102"/>
      <c r="BD260" s="102"/>
      <c r="BI260" s="102"/>
    </row>
    <row r="261" spans="1:61" x14ac:dyDescent="0.25">
      <c r="A261" s="50"/>
      <c r="B261" s="38"/>
      <c r="C261" s="38"/>
      <c r="D261" s="38"/>
      <c r="E261" s="38"/>
      <c r="F261" s="102"/>
      <c r="G261" s="102"/>
      <c r="I261" s="38"/>
      <c r="J261" s="102"/>
      <c r="K261" s="102"/>
      <c r="P261" s="102"/>
      <c r="U261" s="102"/>
      <c r="Z261" s="102"/>
      <c r="AE261" s="102"/>
      <c r="AJ261" s="102"/>
      <c r="AO261" s="102"/>
      <c r="AT261" s="102"/>
      <c r="AY261" s="102"/>
      <c r="BD261" s="102"/>
      <c r="BI261" s="102"/>
    </row>
    <row r="262" spans="1:61" x14ac:dyDescent="0.25">
      <c r="A262" s="50"/>
      <c r="B262" s="38"/>
      <c r="C262" s="38"/>
      <c r="D262" s="38"/>
      <c r="E262" s="38"/>
      <c r="F262" s="102"/>
      <c r="G262" s="102"/>
      <c r="I262" s="38"/>
      <c r="J262" s="102"/>
      <c r="K262" s="102"/>
      <c r="P262" s="102"/>
      <c r="U262" s="102"/>
      <c r="Z262" s="102"/>
      <c r="AE262" s="102"/>
      <c r="AJ262" s="102"/>
      <c r="AO262" s="102"/>
      <c r="AT262" s="102"/>
      <c r="AY262" s="102"/>
      <c r="BD262" s="102"/>
      <c r="BI262" s="102"/>
    </row>
    <row r="263" spans="1:61" x14ac:dyDescent="0.25">
      <c r="A263" s="50"/>
      <c r="B263" s="38"/>
      <c r="C263" s="38"/>
      <c r="D263" s="38"/>
      <c r="E263" s="38"/>
      <c r="F263" s="102"/>
      <c r="G263" s="102"/>
      <c r="I263" s="38"/>
      <c r="J263" s="102"/>
      <c r="K263" s="102"/>
      <c r="P263" s="102"/>
      <c r="U263" s="102"/>
      <c r="Z263" s="102"/>
      <c r="AE263" s="102"/>
      <c r="AJ263" s="102"/>
      <c r="AO263" s="102"/>
      <c r="AT263" s="102"/>
      <c r="AY263" s="102"/>
      <c r="BD263" s="102"/>
      <c r="BI263" s="102"/>
    </row>
    <row r="264" spans="1:61" x14ac:dyDescent="0.25">
      <c r="A264" s="50"/>
      <c r="B264" s="38"/>
      <c r="C264" s="38"/>
      <c r="D264" s="38"/>
      <c r="E264" s="38"/>
      <c r="F264" s="102"/>
      <c r="G264" s="102"/>
      <c r="I264" s="38"/>
      <c r="J264" s="102"/>
      <c r="K264" s="102"/>
      <c r="P264" s="102"/>
      <c r="U264" s="102"/>
      <c r="Z264" s="102"/>
      <c r="AE264" s="102"/>
      <c r="AJ264" s="102"/>
      <c r="AO264" s="102"/>
      <c r="AT264" s="102"/>
      <c r="AY264" s="102"/>
      <c r="BD264" s="102"/>
      <c r="BI264" s="102"/>
    </row>
    <row r="265" spans="1:61" x14ac:dyDescent="0.25">
      <c r="A265" s="50"/>
      <c r="B265" s="38"/>
      <c r="C265" s="38"/>
      <c r="D265" s="38"/>
      <c r="E265" s="38"/>
      <c r="F265" s="102"/>
      <c r="G265" s="102"/>
      <c r="I265" s="38"/>
      <c r="J265" s="102"/>
      <c r="K265" s="102"/>
      <c r="P265" s="102"/>
      <c r="U265" s="102"/>
      <c r="Z265" s="102"/>
      <c r="AE265" s="102"/>
      <c r="AJ265" s="102"/>
      <c r="AO265" s="102"/>
      <c r="AT265" s="102"/>
      <c r="AY265" s="102"/>
      <c r="BD265" s="102"/>
      <c r="BI265" s="102"/>
    </row>
    <row r="266" spans="1:61" x14ac:dyDescent="0.25">
      <c r="A266" s="50"/>
      <c r="B266" s="38"/>
      <c r="C266" s="38"/>
      <c r="D266" s="38"/>
      <c r="E266" s="38"/>
      <c r="F266" s="102"/>
      <c r="G266" s="102"/>
      <c r="I266" s="38"/>
      <c r="J266" s="102"/>
      <c r="K266" s="102"/>
      <c r="P266" s="102"/>
      <c r="U266" s="102"/>
      <c r="Z266" s="102"/>
      <c r="AE266" s="102"/>
      <c r="AJ266" s="102"/>
      <c r="AO266" s="102"/>
      <c r="AT266" s="102"/>
      <c r="AY266" s="102"/>
      <c r="BD266" s="102"/>
      <c r="BI266" s="102"/>
    </row>
    <row r="267" spans="1:61" x14ac:dyDescent="0.25">
      <c r="A267" s="50"/>
      <c r="B267" s="38"/>
      <c r="C267" s="38"/>
      <c r="D267" s="38"/>
      <c r="E267" s="38"/>
      <c r="F267" s="102"/>
      <c r="G267" s="102"/>
      <c r="I267" s="38"/>
      <c r="J267" s="102"/>
      <c r="K267" s="102"/>
      <c r="P267" s="102"/>
      <c r="U267" s="102"/>
      <c r="Z267" s="102"/>
      <c r="AE267" s="102"/>
      <c r="AJ267" s="102"/>
      <c r="AO267" s="102"/>
      <c r="AT267" s="102"/>
      <c r="AY267" s="102"/>
      <c r="BD267" s="102"/>
      <c r="BI267" s="102"/>
    </row>
    <row r="268" spans="1:61" x14ac:dyDescent="0.25">
      <c r="A268" s="50"/>
      <c r="B268" s="38"/>
      <c r="C268" s="38"/>
      <c r="D268" s="38"/>
      <c r="E268" s="38"/>
      <c r="F268" s="102"/>
      <c r="G268" s="102"/>
      <c r="I268" s="38"/>
      <c r="J268" s="102"/>
      <c r="K268" s="102"/>
      <c r="P268" s="102"/>
      <c r="U268" s="102"/>
      <c r="Z268" s="102"/>
      <c r="AE268" s="102"/>
      <c r="AJ268" s="102"/>
      <c r="AO268" s="102"/>
      <c r="AT268" s="102"/>
      <c r="AY268" s="102"/>
      <c r="BD268" s="102"/>
      <c r="BI268" s="102"/>
    </row>
    <row r="269" spans="1:61" x14ac:dyDescent="0.25">
      <c r="A269" s="50"/>
      <c r="B269" s="38"/>
      <c r="C269" s="38"/>
      <c r="D269" s="38"/>
      <c r="E269" s="38"/>
      <c r="F269" s="102"/>
      <c r="G269" s="102"/>
      <c r="I269" s="38"/>
      <c r="J269" s="102"/>
      <c r="K269" s="102"/>
      <c r="P269" s="102"/>
      <c r="U269" s="102"/>
      <c r="Z269" s="102"/>
      <c r="AE269" s="102"/>
      <c r="AJ269" s="102"/>
      <c r="AO269" s="102"/>
      <c r="AT269" s="102"/>
      <c r="AY269" s="102"/>
      <c r="BD269" s="102"/>
      <c r="BI269" s="102"/>
    </row>
    <row r="270" spans="1:61" x14ac:dyDescent="0.25">
      <c r="A270" s="50"/>
      <c r="B270" s="38"/>
      <c r="C270" s="38"/>
      <c r="D270" s="38"/>
      <c r="E270" s="38"/>
      <c r="F270" s="38"/>
      <c r="G270" s="38"/>
      <c r="I270" s="38"/>
      <c r="J270" s="38"/>
      <c r="K270" s="38"/>
      <c r="P270" s="38"/>
      <c r="U270" s="38"/>
      <c r="Z270" s="38"/>
      <c r="AE270" s="38"/>
      <c r="AJ270" s="38"/>
      <c r="AO270" s="38"/>
      <c r="AT270" s="38"/>
      <c r="AY270" s="38"/>
      <c r="BD270" s="38"/>
      <c r="BI270" s="38"/>
    </row>
    <row r="271" spans="1:61" x14ac:dyDescent="0.25">
      <c r="A271" s="51"/>
      <c r="B271" s="38"/>
      <c r="C271" s="38"/>
      <c r="D271" s="38"/>
      <c r="E271" s="38"/>
      <c r="F271" s="38"/>
      <c r="G271" s="38"/>
      <c r="I271" s="38"/>
      <c r="J271" s="38"/>
      <c r="K271" s="38"/>
      <c r="P271" s="38"/>
      <c r="U271" s="38"/>
      <c r="Z271" s="38"/>
      <c r="AE271" s="38"/>
      <c r="AJ271" s="38"/>
      <c r="AO271" s="38"/>
      <c r="AT271" s="38"/>
      <c r="AY271" s="38"/>
      <c r="BD271" s="38"/>
      <c r="BI271" s="38"/>
    </row>
    <row r="272" spans="1:61" x14ac:dyDescent="0.25">
      <c r="A272" s="51"/>
      <c r="B272" s="38"/>
      <c r="C272" s="38"/>
      <c r="D272" s="38"/>
      <c r="E272" s="38"/>
      <c r="F272" s="38"/>
      <c r="G272" s="38"/>
      <c r="I272" s="38"/>
      <c r="J272" s="38"/>
      <c r="K272" s="38"/>
      <c r="P272" s="38"/>
      <c r="U272" s="38"/>
      <c r="Z272" s="38"/>
      <c r="AE272" s="38"/>
      <c r="AJ272" s="38"/>
      <c r="AO272" s="38"/>
      <c r="AT272" s="38"/>
      <c r="AY272" s="38"/>
      <c r="BD272" s="38"/>
      <c r="BI272" s="38"/>
    </row>
    <row r="273" spans="1:61" x14ac:dyDescent="0.25">
      <c r="A273" s="51"/>
      <c r="B273" s="38"/>
      <c r="C273" s="38"/>
      <c r="D273" s="38"/>
      <c r="E273" s="38"/>
      <c r="F273" s="38"/>
      <c r="G273" s="38"/>
      <c r="I273" s="38"/>
      <c r="J273" s="38"/>
      <c r="K273" s="38"/>
      <c r="P273" s="38"/>
      <c r="U273" s="38"/>
      <c r="Z273" s="38"/>
      <c r="AE273" s="38"/>
      <c r="AJ273" s="38"/>
      <c r="AO273" s="38"/>
      <c r="AT273" s="38"/>
      <c r="AY273" s="38"/>
      <c r="BD273" s="38"/>
      <c r="BI273" s="38"/>
    </row>
    <row r="274" spans="1:61" x14ac:dyDescent="0.25">
      <c r="A274" s="51"/>
      <c r="B274" s="38"/>
      <c r="C274" s="38"/>
      <c r="D274" s="38"/>
    </row>
  </sheetData>
  <sheetProtection algorithmName="SHA-512" hashValue="5wUP0M4pTCZRMWWtQv4FL0usLcRNXDmG/ffzBNyf0VNdPRuR3et3S/iUjjYEUXCe66PitWIhlShowkYC1rFb5g==" saltValue="d77ELS558OsgULVjSYJ3Mw==" spinCount="100000" sheet="1" objects="1" scenarios="1"/>
  <protectedRanges>
    <protectedRange sqref="C5:C16" name="Intervalo1"/>
  </protectedRanges>
  <mergeCells count="66">
    <mergeCell ref="E22:F22"/>
    <mergeCell ref="AW3:BA3"/>
    <mergeCell ref="BB3:BF3"/>
    <mergeCell ref="BG3:BK3"/>
    <mergeCell ref="A1:BK1"/>
    <mergeCell ref="E3:H3"/>
    <mergeCell ref="I3:M3"/>
    <mergeCell ref="N3:R3"/>
    <mergeCell ref="S3:W3"/>
    <mergeCell ref="X3:AB3"/>
    <mergeCell ref="AC3:AG3"/>
    <mergeCell ref="AH3:AL3"/>
    <mergeCell ref="AM3:AQ3"/>
    <mergeCell ref="E2:H2"/>
    <mergeCell ref="N2:R2"/>
    <mergeCell ref="A2:D3"/>
    <mergeCell ref="S2:W2"/>
    <mergeCell ref="E19:F19"/>
    <mergeCell ref="E20:F20"/>
    <mergeCell ref="E21:F21"/>
    <mergeCell ref="I2:M2"/>
    <mergeCell ref="I19:J19"/>
    <mergeCell ref="I20:J20"/>
    <mergeCell ref="I21:J21"/>
    <mergeCell ref="N19:O19"/>
    <mergeCell ref="N20:O20"/>
    <mergeCell ref="N21:O21"/>
    <mergeCell ref="S19:T19"/>
    <mergeCell ref="S20:T20"/>
    <mergeCell ref="S21:T21"/>
    <mergeCell ref="X2:AB2"/>
    <mergeCell ref="X19:Y19"/>
    <mergeCell ref="X20:Y20"/>
    <mergeCell ref="X21:Y21"/>
    <mergeCell ref="AC2:AG2"/>
    <mergeCell ref="AC19:AD19"/>
    <mergeCell ref="AC20:AD20"/>
    <mergeCell ref="AC21:AD21"/>
    <mergeCell ref="AR21:AS21"/>
    <mergeCell ref="AR3:AV3"/>
    <mergeCell ref="AH2:AL2"/>
    <mergeCell ref="AH19:AI19"/>
    <mergeCell ref="AH20:AI20"/>
    <mergeCell ref="AH21:AI21"/>
    <mergeCell ref="AM21:AN21"/>
    <mergeCell ref="BG21:BH21"/>
    <mergeCell ref="E24:F24"/>
    <mergeCell ref="AW2:BA2"/>
    <mergeCell ref="AW19:AX19"/>
    <mergeCell ref="AW20:AX20"/>
    <mergeCell ref="AW21:AX21"/>
    <mergeCell ref="BB2:BF2"/>
    <mergeCell ref="BB19:BC19"/>
    <mergeCell ref="BB20:BC20"/>
    <mergeCell ref="BB21:BC21"/>
    <mergeCell ref="AM2:AQ2"/>
    <mergeCell ref="AM19:AN19"/>
    <mergeCell ref="AM20:AN20"/>
    <mergeCell ref="AR2:AV2"/>
    <mergeCell ref="AR19:AS19"/>
    <mergeCell ref="AR20:AS20"/>
    <mergeCell ref="BR2:BT3"/>
    <mergeCell ref="BU2:BW3"/>
    <mergeCell ref="BG2:BK2"/>
    <mergeCell ref="BG19:BH19"/>
    <mergeCell ref="BG20:BH20"/>
  </mergeCells>
  <conditionalFormatting sqref="BP5:BP16">
    <cfRule type="cellIs" dxfId="32" priority="49" operator="greaterThan">
      <formula>0.02</formula>
    </cfRule>
  </conditionalFormatting>
  <conditionalFormatting sqref="H5:H16 L5:L16 Q5:Q16 V5:V16">
    <cfRule type="cellIs" dxfId="31" priority="48" operator="lessThan">
      <formula>0</formula>
    </cfRule>
  </conditionalFormatting>
  <conditionalFormatting sqref="BM20:BN20 BR20:BS20 BM5:BM16 M5:M16 R5:R16 W5:W16 BR5:BS16">
    <cfRule type="cellIs" dxfId="30" priority="47" operator="lessThan">
      <formula>0</formula>
    </cfRule>
  </conditionalFormatting>
  <conditionalFormatting sqref="AA5:AA16">
    <cfRule type="cellIs" dxfId="29" priority="31" operator="lessThan">
      <formula>0</formula>
    </cfRule>
  </conditionalFormatting>
  <conditionalFormatting sqref="AB5:AB16">
    <cfRule type="cellIs" dxfId="28" priority="30" operator="lessThan">
      <formula>0</formula>
    </cfRule>
  </conditionalFormatting>
  <conditionalFormatting sqref="AF5:AF16">
    <cfRule type="cellIs" dxfId="27" priority="29" operator="lessThan">
      <formula>0</formula>
    </cfRule>
  </conditionalFormatting>
  <conditionalFormatting sqref="AG5:AG16">
    <cfRule type="cellIs" dxfId="26" priority="28" operator="lessThan">
      <formula>0</formula>
    </cfRule>
  </conditionalFormatting>
  <conditionalFormatting sqref="AK5:AK16">
    <cfRule type="cellIs" dxfId="25" priority="27" operator="lessThan">
      <formula>0</formula>
    </cfRule>
  </conditionalFormatting>
  <conditionalFormatting sqref="AL5:AL16">
    <cfRule type="cellIs" dxfId="24" priority="26" operator="lessThan">
      <formula>0</formula>
    </cfRule>
  </conditionalFormatting>
  <conditionalFormatting sqref="AP5:AP16">
    <cfRule type="cellIs" dxfId="23" priority="25" operator="lessThan">
      <formula>0</formula>
    </cfRule>
  </conditionalFormatting>
  <conditionalFormatting sqref="AQ5:AQ16">
    <cfRule type="cellIs" dxfId="22" priority="24" operator="lessThan">
      <formula>0</formula>
    </cfRule>
  </conditionalFormatting>
  <conditionalFormatting sqref="AU5:AU16">
    <cfRule type="cellIs" dxfId="21" priority="23" operator="lessThan">
      <formula>0</formula>
    </cfRule>
  </conditionalFormatting>
  <conditionalFormatting sqref="AV5:AV16">
    <cfRule type="cellIs" dxfId="20" priority="22" operator="lessThan">
      <formula>0</formula>
    </cfRule>
  </conditionalFormatting>
  <conditionalFormatting sqref="AZ5:AZ16">
    <cfRule type="cellIs" dxfId="19" priority="21" operator="lessThan">
      <formula>0</formula>
    </cfRule>
  </conditionalFormatting>
  <conditionalFormatting sqref="BA5:BA16">
    <cfRule type="cellIs" dxfId="18" priority="20" operator="lessThan">
      <formula>0</formula>
    </cfRule>
  </conditionalFormatting>
  <conditionalFormatting sqref="BE5:BE16">
    <cfRule type="cellIs" dxfId="17" priority="19" operator="lessThan">
      <formula>0</formula>
    </cfRule>
  </conditionalFormatting>
  <conditionalFormatting sqref="BF5:BF16">
    <cfRule type="cellIs" dxfId="16" priority="18" operator="lessThan">
      <formula>0</formula>
    </cfRule>
  </conditionalFormatting>
  <conditionalFormatting sqref="BK5:BK16">
    <cfRule type="cellIs" dxfId="15" priority="16" operator="lessThan">
      <formula>0</formula>
    </cfRule>
  </conditionalFormatting>
  <conditionalFormatting sqref="BJ5:BJ16">
    <cfRule type="cellIs" dxfId="14" priority="17" operator="lessThan">
      <formula>0</formula>
    </cfRule>
  </conditionalFormatting>
  <conditionalFormatting sqref="BT20">
    <cfRule type="cellIs" dxfId="13" priority="15" operator="lessThan">
      <formula>0</formula>
    </cfRule>
  </conditionalFormatting>
  <conditionalFormatting sqref="BU20:BV20">
    <cfRule type="cellIs" dxfId="12" priority="14" operator="lessThan">
      <formula>0</formula>
    </cfRule>
  </conditionalFormatting>
  <conditionalFormatting sqref="BW20">
    <cfRule type="cellIs" dxfId="11" priority="13" operator="lessThan">
      <formula>0</formula>
    </cfRule>
  </conditionalFormatting>
  <conditionalFormatting sqref="BT5">
    <cfRule type="cellIs" dxfId="10" priority="12" operator="lessThan">
      <formula>0</formula>
    </cfRule>
  </conditionalFormatting>
  <conditionalFormatting sqref="BT6:BT16">
    <cfRule type="cellIs" dxfId="9" priority="11" operator="lessThan">
      <formula>0</formula>
    </cfRule>
  </conditionalFormatting>
  <conditionalFormatting sqref="BU5">
    <cfRule type="cellIs" dxfId="8" priority="10" operator="lessThan">
      <formula>0</formula>
    </cfRule>
  </conditionalFormatting>
  <conditionalFormatting sqref="BW5">
    <cfRule type="cellIs" dxfId="7" priority="2" operator="lessThan">
      <formula>0</formula>
    </cfRule>
  </conditionalFormatting>
  <conditionalFormatting sqref="BW6:BW16">
    <cfRule type="cellIs" dxfId="6" priority="1" operator="lessThan">
      <formula>0</formula>
    </cfRule>
  </conditionalFormatting>
  <conditionalFormatting sqref="BU6">
    <cfRule type="cellIs" dxfId="5" priority="7" operator="lessThan">
      <formula>0</formula>
    </cfRule>
  </conditionalFormatting>
  <conditionalFormatting sqref="BU7">
    <cfRule type="cellIs" dxfId="4" priority="6" operator="lessThan">
      <formula>0</formula>
    </cfRule>
  </conditionalFormatting>
  <conditionalFormatting sqref="BU8:BU16">
    <cfRule type="cellIs" dxfId="3" priority="5" operator="lessThan">
      <formula>0</formula>
    </cfRule>
  </conditionalFormatting>
  <conditionalFormatting sqref="BV5">
    <cfRule type="cellIs" dxfId="2" priority="4" operator="lessThan">
      <formula>0</formula>
    </cfRule>
  </conditionalFormatting>
  <conditionalFormatting sqref="BV6:BV16">
    <cfRule type="cellIs" dxfId="1" priority="3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9"/>
  </sheetPr>
  <dimension ref="A1:BU282"/>
  <sheetViews>
    <sheetView topLeftCell="B7" zoomScale="80" zoomScaleNormal="80" workbookViewId="0">
      <selection activeCell="J27" sqref="J27"/>
    </sheetView>
  </sheetViews>
  <sheetFormatPr defaultRowHeight="15" x14ac:dyDescent="0.25"/>
  <cols>
    <col min="1" max="1" width="8.5703125" style="16" hidden="1" customWidth="1"/>
    <col min="2" max="2" width="21.28515625" style="16" customWidth="1"/>
    <col min="3" max="3" width="11.85546875" style="16" bestFit="1" customWidth="1"/>
    <col min="4" max="4" width="33" style="16" bestFit="1" customWidth="1"/>
    <col min="5" max="5" width="13.28515625" style="16" hidden="1" customWidth="1"/>
    <col min="6" max="6" width="20.42578125" style="16" hidden="1" customWidth="1"/>
    <col min="7" max="7" width="4.85546875" style="113" hidden="1" customWidth="1"/>
    <col min="8" max="9" width="4.85546875" style="113" bestFit="1" customWidth="1"/>
    <col min="10" max="10" width="11.140625" style="16" bestFit="1" customWidth="1"/>
    <col min="11" max="11" width="11.140625" style="104" customWidth="1"/>
    <col min="12" max="12" width="30.7109375" style="16" bestFit="1" customWidth="1"/>
    <col min="13" max="13" width="19.85546875" style="16" customWidth="1"/>
    <col min="14" max="14" width="16.28515625" style="16" bestFit="1" customWidth="1"/>
    <col min="15" max="15" width="16.7109375" style="16" bestFit="1" customWidth="1"/>
    <col min="16" max="16" width="15.85546875" style="16" customWidth="1"/>
    <col min="17" max="17" width="36.140625" style="38" hidden="1" customWidth="1"/>
    <col min="18" max="18" width="9.140625" hidden="1" customWidth="1"/>
    <col min="19" max="19" width="28.7109375" style="38" hidden="1" customWidth="1"/>
    <col min="20" max="20" width="2.42578125" hidden="1" customWidth="1"/>
    <col min="21" max="22" width="3.5703125" hidden="1" customWidth="1"/>
    <col min="23" max="23" width="2.5703125" hidden="1" customWidth="1"/>
    <col min="24" max="24" width="3.5703125" hidden="1" customWidth="1"/>
    <col min="25" max="25" width="0.28515625" hidden="1" customWidth="1"/>
    <col min="26" max="26" width="4.28515625" hidden="1" customWidth="1"/>
    <col min="27" max="31" width="3.5703125" hidden="1" customWidth="1"/>
    <col min="32" max="32" width="2" hidden="1" customWidth="1"/>
    <col min="33" max="33" width="3.5703125" hidden="1" customWidth="1"/>
    <col min="34" max="34" width="2" hidden="1" customWidth="1"/>
    <col min="35" max="35" width="2.5703125" hidden="1" customWidth="1"/>
    <col min="36" max="36" width="3" hidden="1" customWidth="1"/>
    <col min="37" max="37" width="2.42578125" hidden="1" customWidth="1"/>
    <col min="38" max="39" width="4.28515625" hidden="1" customWidth="1"/>
    <col min="40" max="41" width="2.7109375" hidden="1" customWidth="1"/>
    <col min="42" max="42" width="2.42578125" hidden="1" customWidth="1"/>
    <col min="43" max="44" width="3.5703125" hidden="1" customWidth="1"/>
    <col min="45" max="45" width="2.5703125" hidden="1" customWidth="1"/>
    <col min="46" max="46" width="3.5703125" hidden="1" customWidth="1"/>
    <col min="47" max="47" width="0.28515625" hidden="1" customWidth="1"/>
    <col min="48" max="48" width="4.28515625" hidden="1" customWidth="1"/>
    <col min="49" max="53" width="3.5703125" hidden="1" customWidth="1"/>
    <col min="54" max="54" width="2" hidden="1" customWidth="1"/>
    <col min="55" max="55" width="3.5703125" hidden="1" customWidth="1"/>
    <col min="56" max="56" width="2" hidden="1" customWidth="1"/>
    <col min="57" max="57" width="2.5703125" hidden="1" customWidth="1"/>
    <col min="58" max="58" width="3" hidden="1" customWidth="1"/>
    <col min="59" max="59" width="2.42578125" hidden="1" customWidth="1"/>
    <col min="60" max="61" width="4.28515625" hidden="1" customWidth="1"/>
    <col min="62" max="62" width="2.7109375" hidden="1" customWidth="1"/>
    <col min="63" max="63" width="9.140625" style="38" hidden="1" customWidth="1"/>
    <col min="64" max="64" width="10" style="38" hidden="1" customWidth="1"/>
    <col min="65" max="65" width="19.140625" style="38" hidden="1" customWidth="1"/>
    <col min="66" max="66" width="15.7109375" style="38" hidden="1" customWidth="1"/>
    <col min="67" max="67" width="11.28515625" style="38" hidden="1" customWidth="1"/>
    <col min="68" max="68" width="17.28515625" style="38" hidden="1" customWidth="1"/>
    <col min="69" max="69" width="10" style="38" hidden="1" customWidth="1"/>
    <col min="70" max="70" width="19.140625" style="38" hidden="1" customWidth="1"/>
    <col min="71" max="71" width="15.7109375" style="38" hidden="1" customWidth="1"/>
    <col min="72" max="72" width="11.28515625" style="38" hidden="1" customWidth="1"/>
    <col min="73" max="73" width="17.28515625" style="38" hidden="1" customWidth="1"/>
    <col min="74" max="16384" width="9.140625" style="16"/>
  </cols>
  <sheetData>
    <row r="1" spans="1:73" ht="79.5" customHeight="1" thickBot="1" x14ac:dyDescent="0.3">
      <c r="A1" s="28" t="s">
        <v>17</v>
      </c>
      <c r="B1" s="29" t="s">
        <v>11</v>
      </c>
      <c r="C1" s="30" t="s">
        <v>12</v>
      </c>
      <c r="D1" s="31" t="s">
        <v>34</v>
      </c>
      <c r="E1" s="32" t="s">
        <v>13</v>
      </c>
      <c r="F1" s="33" t="s">
        <v>14</v>
      </c>
      <c r="G1" s="119" t="s">
        <v>134</v>
      </c>
      <c r="H1" s="119" t="s">
        <v>135</v>
      </c>
      <c r="I1" s="119" t="s">
        <v>136</v>
      </c>
      <c r="J1" s="34" t="s">
        <v>126</v>
      </c>
      <c r="K1" s="34" t="s">
        <v>127</v>
      </c>
      <c r="L1" s="117" t="s">
        <v>15</v>
      </c>
      <c r="M1" s="35" t="s">
        <v>31</v>
      </c>
      <c r="N1" s="36" t="s">
        <v>37</v>
      </c>
      <c r="O1" s="37" t="s">
        <v>16</v>
      </c>
      <c r="P1" s="118" t="s">
        <v>32</v>
      </c>
      <c r="Q1" s="39" t="s">
        <v>18</v>
      </c>
      <c r="R1" t="s">
        <v>137</v>
      </c>
      <c r="S1" s="122">
        <f>RELATÓRIO!BR2</f>
        <v>2020</v>
      </c>
      <c r="T1" s="165" t="s">
        <v>90</v>
      </c>
      <c r="U1" s="165"/>
      <c r="V1" s="165"/>
      <c r="W1" s="165"/>
      <c r="X1" s="165" t="s">
        <v>91</v>
      </c>
      <c r="Y1" s="165"/>
      <c r="Z1" s="165"/>
      <c r="AA1" s="165"/>
      <c r="AB1" s="165"/>
      <c r="AC1" s="165" t="s">
        <v>92</v>
      </c>
      <c r="AD1" s="165"/>
      <c r="AE1" s="165"/>
      <c r="AF1" s="165"/>
      <c r="AG1" s="165" t="s">
        <v>93</v>
      </c>
      <c r="AH1" s="165"/>
      <c r="AI1" s="165"/>
      <c r="AJ1" s="165"/>
      <c r="AK1" s="165" t="s">
        <v>94</v>
      </c>
      <c r="AL1" s="165"/>
      <c r="AM1" s="165"/>
      <c r="AN1" s="165"/>
      <c r="AO1" s="114"/>
      <c r="AP1" s="165" t="s">
        <v>90</v>
      </c>
      <c r="AQ1" s="165"/>
      <c r="AR1" s="165"/>
      <c r="AS1" s="165"/>
      <c r="AT1" s="165" t="s">
        <v>91</v>
      </c>
      <c r="AU1" s="165"/>
      <c r="AV1" s="165"/>
      <c r="AW1" s="165"/>
      <c r="AX1" s="165"/>
      <c r="AY1" s="165" t="s">
        <v>92</v>
      </c>
      <c r="AZ1" s="165"/>
      <c r="BA1" s="165"/>
      <c r="BB1" s="165"/>
      <c r="BC1" s="165" t="s">
        <v>93</v>
      </c>
      <c r="BD1" s="165"/>
      <c r="BE1" s="165"/>
      <c r="BF1" s="165"/>
      <c r="BG1" s="165" t="s">
        <v>94</v>
      </c>
      <c r="BH1" s="165"/>
      <c r="BI1" s="165"/>
      <c r="BJ1" s="165"/>
      <c r="BK1" s="122">
        <f>RELATÓRIO!BU2</f>
        <v>2021</v>
      </c>
      <c r="BL1" s="120" t="s">
        <v>90</v>
      </c>
      <c r="BM1" s="121" t="s">
        <v>91</v>
      </c>
      <c r="BN1" s="121" t="s">
        <v>92</v>
      </c>
      <c r="BO1" s="120" t="s">
        <v>93</v>
      </c>
      <c r="BP1" s="120" t="s">
        <v>94</v>
      </c>
      <c r="BQ1" s="120" t="s">
        <v>90</v>
      </c>
      <c r="BR1" s="121" t="s">
        <v>91</v>
      </c>
      <c r="BS1" s="121" t="s">
        <v>92</v>
      </c>
      <c r="BT1" s="120" t="s">
        <v>93</v>
      </c>
      <c r="BU1" s="120" t="s">
        <v>94</v>
      </c>
    </row>
    <row r="2" spans="1:73" ht="15.75" customHeight="1" x14ac:dyDescent="0.25">
      <c r="A2" s="40">
        <f>IF(N2&lt;&gt;0,MONTH(N2),"")</f>
        <v>7</v>
      </c>
      <c r="B2" s="132" t="s">
        <v>167</v>
      </c>
      <c r="C2" s="131">
        <v>44050</v>
      </c>
      <c r="D2" s="26" t="s">
        <v>156</v>
      </c>
      <c r="E2" s="20"/>
      <c r="F2" s="21"/>
      <c r="G2" s="17"/>
      <c r="H2" s="17" t="s">
        <v>161</v>
      </c>
      <c r="I2" s="17"/>
      <c r="J2" s="20">
        <v>1000</v>
      </c>
      <c r="K2" s="20">
        <v>0</v>
      </c>
      <c r="L2" s="22" t="s">
        <v>20</v>
      </c>
      <c r="M2" s="129">
        <v>553235000032970</v>
      </c>
      <c r="N2" s="24">
        <v>44013</v>
      </c>
      <c r="O2" s="131">
        <v>44061</v>
      </c>
      <c r="P2" s="132" t="s">
        <v>162</v>
      </c>
      <c r="Q2" s="41" t="s">
        <v>19</v>
      </c>
      <c r="R2">
        <f>YEAR(N2)</f>
        <v>2020</v>
      </c>
      <c r="S2" s="116" t="s">
        <v>95</v>
      </c>
      <c r="T2" s="166">
        <f>AC2+AK2</f>
        <v>13724.15</v>
      </c>
      <c r="U2" s="167"/>
      <c r="V2" s="167"/>
      <c r="W2" s="168"/>
      <c r="X2" s="169">
        <f>SUMIFS(utilizado,descricao,Q2,R:R,S1,G:G,"x")+SUMIFS(utilizado,descricao,Q3,R:R,S1,G:G,"x")</f>
        <v>0</v>
      </c>
      <c r="Y2" s="169"/>
      <c r="Z2" s="169"/>
      <c r="AA2" s="169"/>
      <c r="AB2" s="169"/>
      <c r="AC2" s="169">
        <f>SUMIFS(utilizado,descricao,Q2,R:R,S1,H:H,"x")+SUMIFS(utilizado,descricao,Q3,R:R,S1,H:H,"x")</f>
        <v>11530.91</v>
      </c>
      <c r="AD2" s="169"/>
      <c r="AE2" s="169"/>
      <c r="AF2" s="169"/>
      <c r="AG2" s="170">
        <f>X2+AC2</f>
        <v>11530.91</v>
      </c>
      <c r="AH2" s="171"/>
      <c r="AI2" s="171"/>
      <c r="AJ2" s="172"/>
      <c r="AK2" s="169">
        <f>SUMIFS(utilizado,descricao,Q2,R:R,S1,I:I,"x")+SUMIFS(utilizado,descricao,Q3,R:R,S1,I:I,"x")</f>
        <v>2193.2399999999998</v>
      </c>
      <c r="AL2" s="169"/>
      <c r="AM2" s="169"/>
      <c r="AN2" s="169"/>
      <c r="AO2" s="128"/>
      <c r="AP2" s="166">
        <f>AY2+BG2</f>
        <v>5217.2700000000004</v>
      </c>
      <c r="AQ2" s="167"/>
      <c r="AR2" s="167"/>
      <c r="AS2" s="168"/>
      <c r="AT2" s="169">
        <f>SUMIFS(K:K,descricao,Q2,R:R,S1,G:G,"x")+SUMIFS(K:K,descricao,Q3,R:R,S1,G:G,"x")</f>
        <v>0</v>
      </c>
      <c r="AU2" s="169"/>
      <c r="AV2" s="169"/>
      <c r="AW2" s="169"/>
      <c r="AX2" s="169"/>
      <c r="AY2" s="169">
        <f>SUMIFS(K:K,descricao,Q2,R:R,S1,H:H,"x")+SUMIFS(K:K,descricao,Q3,R:R,S1,H:H,"x")</f>
        <v>4660.97</v>
      </c>
      <c r="AZ2" s="169"/>
      <c r="BA2" s="169"/>
      <c r="BB2" s="169"/>
      <c r="BC2" s="170">
        <f>AT2+AY2</f>
        <v>4660.97</v>
      </c>
      <c r="BD2" s="171"/>
      <c r="BE2" s="171"/>
      <c r="BF2" s="172"/>
      <c r="BG2" s="169">
        <f>SUMIFS(K:K,descricao,Q2,R:R,S1,I:I,"x")+SUMIFS(K:K,descricao,Q3,R:R,S1,I:I,"x")</f>
        <v>556.29999999999995</v>
      </c>
      <c r="BH2" s="169"/>
      <c r="BI2" s="169"/>
      <c r="BJ2" s="169"/>
      <c r="BK2" s="125"/>
      <c r="BL2" s="124">
        <f>BN2+BP2</f>
        <v>0</v>
      </c>
      <c r="BM2" s="127">
        <f>SUMIFS(utilizado,descricao,Q2,R:R,BK1,G:G,"x")+SUMIFS(utilizado,descricao,Q3,R:R,BK1,G:G,"x")</f>
        <v>0</v>
      </c>
      <c r="BN2" s="127">
        <f>SUMIFS(utilizado,descricao,Q2,R:R,BK1,H:H,"x")+SUMIFS(utilizado,descricao,Q3,R:R,BK1,H:H,"x")</f>
        <v>0</v>
      </c>
      <c r="BO2" s="124">
        <f>BN2+BM2</f>
        <v>0</v>
      </c>
      <c r="BP2" s="127">
        <f>SUMIFS(utilizado,descricao,Q2,R:R,BK1,I:I,"x")+SUMIFS(utilizado,descricao,Q3,R:R,BK1,I:I,"x")</f>
        <v>0</v>
      </c>
      <c r="BQ2" s="124">
        <f>BS2+BU2</f>
        <v>0</v>
      </c>
      <c r="BR2" s="127">
        <f>SUMIFS(K:K,descricao,Q2,R:R,BK1,G:G,"x")+SUMIFS(K:K,descricao,Q3,R:R,BK1,G:G,"x")</f>
        <v>0</v>
      </c>
      <c r="BS2" s="127">
        <f>SUMIFS(K:K,descricao,Q2,R:R,BK1,H:H,"x")+SUMIFS(K:K,descricao,Q3,R:R,BK1,H:H,"x")</f>
        <v>0</v>
      </c>
      <c r="BT2" s="124">
        <f>BS2+BR2</f>
        <v>0</v>
      </c>
      <c r="BU2" s="127">
        <f>SUMIFS(K:K,descricao,Q2,R:R,BK1,I:I,"x")+SUMIFS(K:K,descricao,Q3,R:R,BK1,I:I,"x")</f>
        <v>0</v>
      </c>
    </row>
    <row r="3" spans="1:73" ht="15.75" customHeight="1" x14ac:dyDescent="0.25">
      <c r="A3" s="40">
        <f>IF(N3&lt;&gt;0,MONTH(N3),"")</f>
        <v>7</v>
      </c>
      <c r="B3" s="132" t="s">
        <v>167</v>
      </c>
      <c r="C3" s="131">
        <v>44050</v>
      </c>
      <c r="D3" s="26" t="s">
        <v>157</v>
      </c>
      <c r="E3" s="20"/>
      <c r="F3" s="21"/>
      <c r="G3" s="17"/>
      <c r="H3" s="17" t="s">
        <v>161</v>
      </c>
      <c r="I3" s="17"/>
      <c r="J3" s="20">
        <v>1500</v>
      </c>
      <c r="K3" s="20">
        <v>0</v>
      </c>
      <c r="L3" s="22" t="s">
        <v>20</v>
      </c>
      <c r="M3" s="129">
        <v>553235000032970</v>
      </c>
      <c r="N3" s="24">
        <v>44013</v>
      </c>
      <c r="O3" s="131">
        <v>44061</v>
      </c>
      <c r="P3" s="132" t="s">
        <v>162</v>
      </c>
      <c r="Q3" s="42" t="s">
        <v>35</v>
      </c>
      <c r="R3">
        <f t="shared" ref="R3:R49" si="0">YEAR(N3)</f>
        <v>2020</v>
      </c>
      <c r="S3" s="116" t="s">
        <v>96</v>
      </c>
      <c r="T3" s="166">
        <f t="shared" ref="T3:T17" si="1">AC3+AK3</f>
        <v>26278</v>
      </c>
      <c r="U3" s="167"/>
      <c r="V3" s="167"/>
      <c r="W3" s="168"/>
      <c r="X3" s="169">
        <f>SUMIFS(utilizado,descricao,Q4,R:R,S1,G:G,"x")</f>
        <v>0</v>
      </c>
      <c r="Y3" s="169"/>
      <c r="Z3" s="169"/>
      <c r="AA3" s="169"/>
      <c r="AB3" s="169"/>
      <c r="AC3" s="169">
        <f>SUMIFS(utilizado,descricao,Q4,R:R,S1,H:H,"x")</f>
        <v>21796</v>
      </c>
      <c r="AD3" s="169"/>
      <c r="AE3" s="169"/>
      <c r="AF3" s="169"/>
      <c r="AG3" s="170">
        <f>X3+AC3</f>
        <v>21796</v>
      </c>
      <c r="AH3" s="171"/>
      <c r="AI3" s="171"/>
      <c r="AJ3" s="172"/>
      <c r="AK3" s="169">
        <f>SUMIFS(utilizado,descricao,Q4,R:R,S1,I:I,"x")</f>
        <v>4482</v>
      </c>
      <c r="AL3" s="169"/>
      <c r="AM3" s="169"/>
      <c r="AN3" s="169"/>
      <c r="AO3" s="115"/>
      <c r="AP3" s="166">
        <f t="shared" ref="AP3:AP18" si="2">AY3+BG3</f>
        <v>1000</v>
      </c>
      <c r="AQ3" s="167"/>
      <c r="AR3" s="167"/>
      <c r="AS3" s="168"/>
      <c r="AT3" s="169">
        <f>SUMIFS(K:K,descricao,Q4,R:R,S1,G:G,"x")</f>
        <v>0</v>
      </c>
      <c r="AU3" s="169"/>
      <c r="AV3" s="169"/>
      <c r="AW3" s="169"/>
      <c r="AX3" s="169"/>
      <c r="AY3" s="169">
        <f>SUMIFS(K:K,descricao,Q4,R:R,S1,H:H,"x")</f>
        <v>0</v>
      </c>
      <c r="AZ3" s="169"/>
      <c r="BA3" s="169"/>
      <c r="BB3" s="169"/>
      <c r="BC3" s="170">
        <f>AT3+AY3</f>
        <v>0</v>
      </c>
      <c r="BD3" s="171"/>
      <c r="BE3" s="171"/>
      <c r="BF3" s="172"/>
      <c r="BG3" s="169">
        <f>SUMIFS(K:K,descricao,Q4,R:R,S1,I:I,"x")</f>
        <v>1000</v>
      </c>
      <c r="BH3" s="169"/>
      <c r="BI3" s="169"/>
      <c r="BJ3" s="169"/>
      <c r="BK3" s="125"/>
      <c r="BL3" s="124">
        <f t="shared" ref="BL3:BL17" si="3">BN3+BP3</f>
        <v>0</v>
      </c>
      <c r="BM3" s="127">
        <f>SUMIFS(utilizado,descricao,Q4,R:R,BK1,G:G,"x")</f>
        <v>0</v>
      </c>
      <c r="BN3" s="127">
        <f>SUMIFS(utilizado,descricao,Q4,R:R,BK1,H:H,"x")</f>
        <v>0</v>
      </c>
      <c r="BO3" s="124">
        <f>BN3+BM3</f>
        <v>0</v>
      </c>
      <c r="BP3" s="127">
        <f>SUMIFS(utilizado,descricao,Q4,R:R,BK1,I:I,"x")</f>
        <v>0</v>
      </c>
      <c r="BQ3" s="124">
        <f t="shared" ref="BQ3:BQ17" si="4">BS3+BU3</f>
        <v>0</v>
      </c>
      <c r="BR3" s="127">
        <f>SUMIFS(K:K,descricao,Q4,R:R,BK1,G:G,"x")</f>
        <v>0</v>
      </c>
      <c r="BS3" s="127">
        <f>SUMIFS(K:K,descricao,Q4,R:R,BK1,H:H,"x")</f>
        <v>0</v>
      </c>
      <c r="BT3" s="124">
        <f>BS3+BR3</f>
        <v>0</v>
      </c>
      <c r="BU3" s="127">
        <f>SUMIFS(K:K,descricao,Q4,R:R,BK1,I:I,"x")</f>
        <v>0</v>
      </c>
    </row>
    <row r="4" spans="1:73" ht="15.75" x14ac:dyDescent="0.25">
      <c r="A4" s="40">
        <f t="shared" ref="A4:A13" si="5">IF(N4&lt;&gt;0,MONTH(N4),"")</f>
        <v>7</v>
      </c>
      <c r="B4" s="132" t="s">
        <v>165</v>
      </c>
      <c r="C4" s="131">
        <v>44050</v>
      </c>
      <c r="D4" s="26" t="s">
        <v>158</v>
      </c>
      <c r="E4" s="20"/>
      <c r="F4" s="21"/>
      <c r="G4" s="17"/>
      <c r="H4" s="17" t="s">
        <v>161</v>
      </c>
      <c r="I4" s="17"/>
      <c r="J4" s="20">
        <v>1400</v>
      </c>
      <c r="K4" s="20">
        <v>0</v>
      </c>
      <c r="L4" s="22" t="s">
        <v>20</v>
      </c>
      <c r="M4" s="129">
        <v>553235000032970</v>
      </c>
      <c r="N4" s="24">
        <v>44013</v>
      </c>
      <c r="O4" s="131">
        <v>44061</v>
      </c>
      <c r="P4" s="132" t="s">
        <v>162</v>
      </c>
      <c r="Q4" s="42" t="s">
        <v>20</v>
      </c>
      <c r="R4">
        <f t="shared" si="0"/>
        <v>2020</v>
      </c>
      <c r="S4" s="123" t="s">
        <v>97</v>
      </c>
      <c r="T4" s="166">
        <f t="shared" si="1"/>
        <v>0</v>
      </c>
      <c r="U4" s="167"/>
      <c r="V4" s="167"/>
      <c r="W4" s="168"/>
      <c r="X4" s="169"/>
      <c r="Y4" s="169"/>
      <c r="Z4" s="169"/>
      <c r="AA4" s="169"/>
      <c r="AB4" s="169"/>
      <c r="AC4" s="169"/>
      <c r="AD4" s="169"/>
      <c r="AE4" s="169"/>
      <c r="AF4" s="169"/>
      <c r="AG4" s="170"/>
      <c r="AH4" s="171"/>
      <c r="AI4" s="171"/>
      <c r="AJ4" s="172"/>
      <c r="AK4" s="169"/>
      <c r="AL4" s="169"/>
      <c r="AM4" s="169"/>
      <c r="AN4" s="169"/>
      <c r="AO4" s="115"/>
      <c r="AP4" s="166">
        <f t="shared" si="2"/>
        <v>0</v>
      </c>
      <c r="AQ4" s="167"/>
      <c r="AR4" s="167"/>
      <c r="AS4" s="168"/>
      <c r="AT4" s="169"/>
      <c r="AU4" s="169"/>
      <c r="AV4" s="169"/>
      <c r="AW4" s="169"/>
      <c r="AX4" s="169"/>
      <c r="AY4" s="169"/>
      <c r="AZ4" s="169"/>
      <c r="BA4" s="169"/>
      <c r="BB4" s="169"/>
      <c r="BC4" s="170"/>
      <c r="BD4" s="171"/>
      <c r="BE4" s="171"/>
      <c r="BF4" s="172"/>
      <c r="BG4" s="169"/>
      <c r="BH4" s="169"/>
      <c r="BI4" s="169"/>
      <c r="BJ4" s="169"/>
      <c r="BK4" s="126"/>
      <c r="BL4" s="124">
        <f t="shared" si="3"/>
        <v>0</v>
      </c>
      <c r="BM4" s="127"/>
      <c r="BN4" s="127"/>
      <c r="BO4" s="127"/>
      <c r="BP4" s="127"/>
      <c r="BQ4" s="124">
        <f t="shared" si="4"/>
        <v>0</v>
      </c>
      <c r="BR4" s="127"/>
      <c r="BS4" s="127"/>
      <c r="BT4" s="127"/>
      <c r="BU4" s="127"/>
    </row>
    <row r="5" spans="1:73" ht="15.75" customHeight="1" x14ac:dyDescent="0.25">
      <c r="A5" s="40">
        <f t="shared" si="5"/>
        <v>7</v>
      </c>
      <c r="B5" s="132" t="s">
        <v>186</v>
      </c>
      <c r="C5" s="131">
        <v>44050</v>
      </c>
      <c r="D5" s="26" t="s">
        <v>159</v>
      </c>
      <c r="E5" s="20"/>
      <c r="F5" s="21"/>
      <c r="G5" s="17"/>
      <c r="H5" s="17" t="s">
        <v>161</v>
      </c>
      <c r="I5" s="17"/>
      <c r="J5" s="20">
        <v>1800</v>
      </c>
      <c r="K5" s="20">
        <v>949.54</v>
      </c>
      <c r="L5" s="22" t="s">
        <v>19</v>
      </c>
      <c r="M5" s="129">
        <v>553235000032970</v>
      </c>
      <c r="N5" s="24">
        <v>44013</v>
      </c>
      <c r="O5" s="131">
        <v>44061</v>
      </c>
      <c r="P5" s="132" t="s">
        <v>162</v>
      </c>
      <c r="Q5" s="42" t="s">
        <v>21</v>
      </c>
      <c r="R5">
        <f t="shared" si="0"/>
        <v>2020</v>
      </c>
      <c r="S5" s="116" t="s">
        <v>98</v>
      </c>
      <c r="T5" s="166">
        <f t="shared" si="1"/>
        <v>0</v>
      </c>
      <c r="U5" s="167"/>
      <c r="V5" s="167"/>
      <c r="W5" s="168"/>
      <c r="X5" s="169"/>
      <c r="Y5" s="169"/>
      <c r="Z5" s="169"/>
      <c r="AA5" s="169"/>
      <c r="AB5" s="169"/>
      <c r="AC5" s="169"/>
      <c r="AD5" s="169"/>
      <c r="AE5" s="169"/>
      <c r="AF5" s="169"/>
      <c r="AG5" s="170"/>
      <c r="AH5" s="171"/>
      <c r="AI5" s="171"/>
      <c r="AJ5" s="172"/>
      <c r="AK5" s="169"/>
      <c r="AL5" s="169"/>
      <c r="AM5" s="169"/>
      <c r="AN5" s="169"/>
      <c r="AO5" s="115"/>
      <c r="AP5" s="166">
        <f t="shared" si="2"/>
        <v>0</v>
      </c>
      <c r="AQ5" s="167"/>
      <c r="AR5" s="167"/>
      <c r="AS5" s="168"/>
      <c r="AT5" s="169"/>
      <c r="AU5" s="169"/>
      <c r="AV5" s="169"/>
      <c r="AW5" s="169"/>
      <c r="AX5" s="169"/>
      <c r="AY5" s="169"/>
      <c r="AZ5" s="169"/>
      <c r="BA5" s="169"/>
      <c r="BB5" s="169"/>
      <c r="BC5" s="170"/>
      <c r="BD5" s="171"/>
      <c r="BE5" s="171"/>
      <c r="BF5" s="172"/>
      <c r="BG5" s="169"/>
      <c r="BH5" s="169"/>
      <c r="BI5" s="169"/>
      <c r="BJ5" s="169"/>
      <c r="BK5" s="125"/>
      <c r="BL5" s="124">
        <f t="shared" si="3"/>
        <v>0</v>
      </c>
      <c r="BM5" s="127"/>
      <c r="BN5" s="127"/>
      <c r="BO5" s="127"/>
      <c r="BP5" s="127"/>
      <c r="BQ5" s="124">
        <f t="shared" si="4"/>
        <v>0</v>
      </c>
      <c r="BR5" s="127"/>
      <c r="BS5" s="127"/>
      <c r="BT5" s="127"/>
      <c r="BU5" s="127"/>
    </row>
    <row r="6" spans="1:73" ht="15.75" x14ac:dyDescent="0.25">
      <c r="A6" s="40">
        <f t="shared" si="5"/>
        <v>7</v>
      </c>
      <c r="B6" s="132" t="s">
        <v>168</v>
      </c>
      <c r="C6" s="131">
        <v>44050</v>
      </c>
      <c r="D6" s="26" t="s">
        <v>160</v>
      </c>
      <c r="E6" s="25"/>
      <c r="F6" s="21"/>
      <c r="G6" s="17"/>
      <c r="H6" s="17" t="s">
        <v>161</v>
      </c>
      <c r="I6" s="17"/>
      <c r="J6" s="20">
        <v>966.66</v>
      </c>
      <c r="K6" s="20">
        <v>918.71</v>
      </c>
      <c r="L6" s="22" t="s">
        <v>19</v>
      </c>
      <c r="M6" s="129">
        <v>553235000032970</v>
      </c>
      <c r="N6" s="24">
        <v>44013</v>
      </c>
      <c r="O6" s="131">
        <v>44061</v>
      </c>
      <c r="P6" s="132" t="s">
        <v>162</v>
      </c>
      <c r="Q6" s="42" t="s">
        <v>22</v>
      </c>
      <c r="R6">
        <f t="shared" si="0"/>
        <v>2020</v>
      </c>
      <c r="S6" s="123" t="s">
        <v>21</v>
      </c>
      <c r="T6" s="166">
        <f t="shared" si="1"/>
        <v>0</v>
      </c>
      <c r="U6" s="167"/>
      <c r="V6" s="167"/>
      <c r="W6" s="168"/>
      <c r="X6" s="169">
        <f>SUMIFS(utilizado,descricao,Q5,R:R,S1,G:G,"x")</f>
        <v>0</v>
      </c>
      <c r="Y6" s="169"/>
      <c r="Z6" s="169"/>
      <c r="AA6" s="169"/>
      <c r="AB6" s="169"/>
      <c r="AC6" s="169">
        <f>SUMIFS(utilizado,descricao,Q5,R:R,S1,H:H,"x")</f>
        <v>0</v>
      </c>
      <c r="AD6" s="169"/>
      <c r="AE6" s="169"/>
      <c r="AF6" s="169"/>
      <c r="AG6" s="170">
        <f t="shared" ref="AG6:AG7" si="6">X6+AC6</f>
        <v>0</v>
      </c>
      <c r="AH6" s="171"/>
      <c r="AI6" s="171"/>
      <c r="AJ6" s="172"/>
      <c r="AK6" s="169">
        <f>SUMIFS(utilizado,descricao,Q5,R:R,S1,I:I,"x")</f>
        <v>0</v>
      </c>
      <c r="AL6" s="169"/>
      <c r="AM6" s="169"/>
      <c r="AN6" s="169"/>
      <c r="AO6" s="128"/>
      <c r="AP6" s="166">
        <f t="shared" si="2"/>
        <v>0</v>
      </c>
      <c r="AQ6" s="167"/>
      <c r="AR6" s="167"/>
      <c r="AS6" s="168"/>
      <c r="AT6" s="169">
        <f>SUMIFS(K:K,descricao,Q5,R:R,S1,G:G,"x")</f>
        <v>0</v>
      </c>
      <c r="AU6" s="169"/>
      <c r="AV6" s="169"/>
      <c r="AW6" s="169"/>
      <c r="AX6" s="169"/>
      <c r="AY6" s="169">
        <f>SUMIFS(K:K,descricao,Q5,R:R,S1,H:H,"x")</f>
        <v>0</v>
      </c>
      <c r="AZ6" s="169"/>
      <c r="BA6" s="169"/>
      <c r="BB6" s="169"/>
      <c r="BC6" s="170">
        <f t="shared" ref="BC6:BC7" si="7">AT6+AY6</f>
        <v>0</v>
      </c>
      <c r="BD6" s="171"/>
      <c r="BE6" s="171"/>
      <c r="BF6" s="172"/>
      <c r="BG6" s="169">
        <f>SUMIFS(K:K,descricao,Q5,R:R,S1,I:I,"x")</f>
        <v>0</v>
      </c>
      <c r="BH6" s="169"/>
      <c r="BI6" s="169"/>
      <c r="BJ6" s="169"/>
      <c r="BK6" s="126"/>
      <c r="BL6" s="124">
        <f t="shared" si="3"/>
        <v>0</v>
      </c>
      <c r="BM6" s="127">
        <f>SUMIFS(utilizado,descricao,Q5,R:R,BK1,G:G,"x")</f>
        <v>0</v>
      </c>
      <c r="BN6" s="127">
        <f>SUMIFS(utilizado,descricao,Q5,R:R,BK1,H:H,"x")</f>
        <v>0</v>
      </c>
      <c r="BO6" s="124">
        <f>BN6+BM6</f>
        <v>0</v>
      </c>
      <c r="BP6" s="127">
        <f>SUMIFS(utilizado,descricao,Q5,R:R,BK1,I:I,"x")</f>
        <v>0</v>
      </c>
      <c r="BQ6" s="124">
        <f t="shared" si="4"/>
        <v>0</v>
      </c>
      <c r="BR6" s="127">
        <f>SUMIFS(K:K,descricao,Q5,R:R,BK1,G:G,"x")</f>
        <v>0</v>
      </c>
      <c r="BS6" s="127">
        <f>SUMIFS(K:K,descricao,Q5,R:R,BK1,H:H,"x")</f>
        <v>0</v>
      </c>
      <c r="BT6" s="124">
        <f>BS6+BR6</f>
        <v>0</v>
      </c>
      <c r="BU6" s="127">
        <f>SUMIFS(K:K,descricao,Q5,R:R,BK1,I:I,"x")</f>
        <v>0</v>
      </c>
    </row>
    <row r="7" spans="1:73" ht="15.75" customHeight="1" x14ac:dyDescent="0.25">
      <c r="A7" s="40">
        <f t="shared" si="5"/>
        <v>8</v>
      </c>
      <c r="B7" s="132" t="s">
        <v>166</v>
      </c>
      <c r="C7" s="131">
        <v>44078</v>
      </c>
      <c r="D7" s="26" t="s">
        <v>163</v>
      </c>
      <c r="E7" s="20"/>
      <c r="F7" s="21"/>
      <c r="G7" s="17"/>
      <c r="H7" s="17" t="s">
        <v>161</v>
      </c>
      <c r="I7" s="17"/>
      <c r="J7" s="20">
        <v>300</v>
      </c>
      <c r="K7" s="20"/>
      <c r="L7" s="22" t="s">
        <v>20</v>
      </c>
      <c r="M7" s="129">
        <v>556954000117667</v>
      </c>
      <c r="N7" s="24">
        <v>44044</v>
      </c>
      <c r="O7" s="131">
        <v>44078</v>
      </c>
      <c r="P7" s="132" t="s">
        <v>162</v>
      </c>
      <c r="Q7" s="42" t="s">
        <v>23</v>
      </c>
      <c r="R7">
        <f t="shared" si="0"/>
        <v>2020</v>
      </c>
      <c r="S7" s="116" t="s">
        <v>22</v>
      </c>
      <c r="T7" s="166">
        <f t="shared" si="1"/>
        <v>0</v>
      </c>
      <c r="U7" s="167"/>
      <c r="V7" s="167"/>
      <c r="W7" s="168"/>
      <c r="X7" s="169">
        <f>SUMIFS(utilizado,descricao,Q6,R:R,S1,G:G,"x")</f>
        <v>0</v>
      </c>
      <c r="Y7" s="169"/>
      <c r="Z7" s="169"/>
      <c r="AA7" s="169"/>
      <c r="AB7" s="169"/>
      <c r="AC7" s="169">
        <f>SUMIFS(utilizado,descricao,Q6,R:R,S1,H:H,"x")</f>
        <v>0</v>
      </c>
      <c r="AD7" s="169"/>
      <c r="AE7" s="169"/>
      <c r="AF7" s="169"/>
      <c r="AG7" s="170">
        <f t="shared" si="6"/>
        <v>0</v>
      </c>
      <c r="AH7" s="171"/>
      <c r="AI7" s="171"/>
      <c r="AJ7" s="172"/>
      <c r="AK7" s="169">
        <f>SUMIFS(utilizado,descricao,Q6,R:R,S1,I:I,"x")</f>
        <v>0</v>
      </c>
      <c r="AL7" s="169"/>
      <c r="AM7" s="169"/>
      <c r="AN7" s="169"/>
      <c r="AO7" s="128"/>
      <c r="AP7" s="166">
        <f t="shared" si="2"/>
        <v>0</v>
      </c>
      <c r="AQ7" s="167"/>
      <c r="AR7" s="167"/>
      <c r="AS7" s="168"/>
      <c r="AT7" s="169">
        <f>SUMIFS(K:K,descricao,Q6,R:R,S1,G:G,"x")</f>
        <v>0</v>
      </c>
      <c r="AU7" s="169"/>
      <c r="AV7" s="169"/>
      <c r="AW7" s="169"/>
      <c r="AX7" s="169"/>
      <c r="AY7" s="169">
        <f>SUMIFS(K:K,descricao,Q6,R:R,S1,H:H,"x")</f>
        <v>0</v>
      </c>
      <c r="AZ7" s="169"/>
      <c r="BA7" s="169"/>
      <c r="BB7" s="169"/>
      <c r="BC7" s="170">
        <f t="shared" si="7"/>
        <v>0</v>
      </c>
      <c r="BD7" s="171"/>
      <c r="BE7" s="171"/>
      <c r="BF7" s="172"/>
      <c r="BG7" s="169">
        <f>SUMIFS(K:K,descricao,Q6,R:R,S1,I:I,"x")</f>
        <v>0</v>
      </c>
      <c r="BH7" s="169"/>
      <c r="BI7" s="169"/>
      <c r="BJ7" s="169"/>
      <c r="BK7" s="125"/>
      <c r="BL7" s="124">
        <f t="shared" si="3"/>
        <v>0</v>
      </c>
      <c r="BM7" s="127">
        <f>SUMIFS(utilizado,descricao,Q6,R:R,BK1,G:G,"x")</f>
        <v>0</v>
      </c>
      <c r="BN7" s="127">
        <f>SUMIFS(utilizado,descricao,Q6,R:R,BK1,H:H,"x")</f>
        <v>0</v>
      </c>
      <c r="BO7" s="124">
        <f>BN7+BM7</f>
        <v>0</v>
      </c>
      <c r="BP7" s="127">
        <f>SUMIFS(utilizado,descricao,Q6,R:R,BK1,I:I,"x")</f>
        <v>0</v>
      </c>
      <c r="BQ7" s="124">
        <f t="shared" si="4"/>
        <v>0</v>
      </c>
      <c r="BR7" s="127">
        <f>SUMIFS(K:K,descricao,Q6,R:R,BK1,G:G,"x")</f>
        <v>0</v>
      </c>
      <c r="BS7" s="127">
        <f>SUMIFS(K:K,descricao,Q6,R:R,BK1,H:H,"x")</f>
        <v>0</v>
      </c>
      <c r="BT7" s="124">
        <f>BS7+BR7</f>
        <v>0</v>
      </c>
      <c r="BU7" s="127">
        <f>SUMIFS(K:K,descricao,Q6,R:R,BK1,I:I,"x")</f>
        <v>0</v>
      </c>
    </row>
    <row r="8" spans="1:73" ht="15.75" x14ac:dyDescent="0.25">
      <c r="A8" s="40">
        <f t="shared" si="5"/>
        <v>8</v>
      </c>
      <c r="B8" s="132" t="s">
        <v>169</v>
      </c>
      <c r="C8" s="131">
        <v>44078</v>
      </c>
      <c r="D8" s="26" t="s">
        <v>159</v>
      </c>
      <c r="E8" s="20"/>
      <c r="F8" s="21"/>
      <c r="G8" s="17"/>
      <c r="H8" s="17" t="s">
        <v>161</v>
      </c>
      <c r="I8" s="17"/>
      <c r="J8" s="20">
        <v>1800</v>
      </c>
      <c r="K8" s="20">
        <v>428.47</v>
      </c>
      <c r="L8" s="22" t="s">
        <v>19</v>
      </c>
      <c r="M8" s="129">
        <v>90401</v>
      </c>
      <c r="N8" s="24">
        <v>44044</v>
      </c>
      <c r="O8" s="131">
        <v>44078</v>
      </c>
      <c r="P8" s="132" t="s">
        <v>162</v>
      </c>
      <c r="Q8" s="42" t="s">
        <v>24</v>
      </c>
      <c r="R8">
        <f t="shared" si="0"/>
        <v>2020</v>
      </c>
      <c r="S8" s="123" t="s">
        <v>99</v>
      </c>
      <c r="T8" s="166">
        <f t="shared" si="1"/>
        <v>0</v>
      </c>
      <c r="U8" s="167"/>
      <c r="V8" s="167"/>
      <c r="W8" s="168"/>
      <c r="X8" s="169"/>
      <c r="Y8" s="169"/>
      <c r="Z8" s="169"/>
      <c r="AA8" s="169"/>
      <c r="AB8" s="169"/>
      <c r="AC8" s="169"/>
      <c r="AD8" s="169"/>
      <c r="AE8" s="169"/>
      <c r="AF8" s="169"/>
      <c r="AG8" s="170"/>
      <c r="AH8" s="171"/>
      <c r="AI8" s="171"/>
      <c r="AJ8" s="172"/>
      <c r="AK8" s="169"/>
      <c r="AL8" s="169"/>
      <c r="AM8" s="169"/>
      <c r="AN8" s="169"/>
      <c r="AO8" s="115"/>
      <c r="AP8" s="166">
        <f t="shared" si="2"/>
        <v>0</v>
      </c>
      <c r="AQ8" s="167"/>
      <c r="AR8" s="167"/>
      <c r="AS8" s="168"/>
      <c r="AT8" s="169"/>
      <c r="AU8" s="169"/>
      <c r="AV8" s="169"/>
      <c r="AW8" s="169"/>
      <c r="AX8" s="169"/>
      <c r="AY8" s="169"/>
      <c r="AZ8" s="169"/>
      <c r="BA8" s="169"/>
      <c r="BB8" s="169"/>
      <c r="BC8" s="170"/>
      <c r="BD8" s="171"/>
      <c r="BE8" s="171"/>
      <c r="BF8" s="172"/>
      <c r="BG8" s="169"/>
      <c r="BH8" s="169"/>
      <c r="BI8" s="169"/>
      <c r="BJ8" s="169"/>
      <c r="BK8" s="126"/>
      <c r="BL8" s="124">
        <f t="shared" si="3"/>
        <v>0</v>
      </c>
      <c r="BM8" s="127"/>
      <c r="BN8" s="127"/>
      <c r="BO8" s="127"/>
      <c r="BP8" s="127"/>
      <c r="BQ8" s="124">
        <f t="shared" si="4"/>
        <v>0</v>
      </c>
      <c r="BR8" s="127"/>
      <c r="BS8" s="127"/>
      <c r="BT8" s="127"/>
      <c r="BU8" s="127"/>
    </row>
    <row r="9" spans="1:73" ht="15.75" customHeight="1" x14ac:dyDescent="0.25">
      <c r="A9" s="40">
        <f t="shared" si="5"/>
        <v>8</v>
      </c>
      <c r="B9" s="132" t="s">
        <v>169</v>
      </c>
      <c r="C9" s="131">
        <v>44078</v>
      </c>
      <c r="D9" s="26" t="s">
        <v>160</v>
      </c>
      <c r="E9" s="25"/>
      <c r="F9" s="21"/>
      <c r="G9" s="17"/>
      <c r="H9" s="17" t="s">
        <v>161</v>
      </c>
      <c r="I9" s="17"/>
      <c r="J9" s="20">
        <v>966.66</v>
      </c>
      <c r="K9" s="20">
        <v>918.71</v>
      </c>
      <c r="L9" s="22" t="s">
        <v>19</v>
      </c>
      <c r="M9" s="129">
        <v>90402</v>
      </c>
      <c r="N9" s="24">
        <v>44044</v>
      </c>
      <c r="O9" s="131">
        <v>44078</v>
      </c>
      <c r="P9" s="132" t="s">
        <v>162</v>
      </c>
      <c r="Q9" s="42" t="s">
        <v>25</v>
      </c>
      <c r="R9">
        <f t="shared" si="0"/>
        <v>2020</v>
      </c>
      <c r="S9" s="116" t="s">
        <v>23</v>
      </c>
      <c r="T9" s="166">
        <f t="shared" si="1"/>
        <v>0</v>
      </c>
      <c r="U9" s="167"/>
      <c r="V9" s="167"/>
      <c r="W9" s="168"/>
      <c r="X9" s="169">
        <f>SUMIFS(utilizado,descricao,Q7,R:R,S1,G:G,"x")</f>
        <v>0</v>
      </c>
      <c r="Y9" s="169"/>
      <c r="Z9" s="169"/>
      <c r="AA9" s="169"/>
      <c r="AB9" s="169"/>
      <c r="AC9" s="169">
        <f>SUMIFS(utilizado,descricao,Q7,R:R,S1,H:H,"x")</f>
        <v>0</v>
      </c>
      <c r="AD9" s="169"/>
      <c r="AE9" s="169"/>
      <c r="AF9" s="169"/>
      <c r="AG9" s="170">
        <f t="shared" ref="AG9:AG15" si="8">X9+AC9</f>
        <v>0</v>
      </c>
      <c r="AH9" s="171"/>
      <c r="AI9" s="171"/>
      <c r="AJ9" s="172"/>
      <c r="AK9" s="169">
        <f>SUMIFS(utilizado,descricao,Q7,R:R,S1,I:I,"x")</f>
        <v>0</v>
      </c>
      <c r="AL9" s="169"/>
      <c r="AM9" s="169"/>
      <c r="AN9" s="169"/>
      <c r="AO9" s="128"/>
      <c r="AP9" s="166">
        <f t="shared" si="2"/>
        <v>0</v>
      </c>
      <c r="AQ9" s="167"/>
      <c r="AR9" s="167"/>
      <c r="AS9" s="168"/>
      <c r="AT9" s="169">
        <f>SUMIFS(K:K,descricao,Q7,R:R,S1,G:G,"x")</f>
        <v>0</v>
      </c>
      <c r="AU9" s="169"/>
      <c r="AV9" s="169"/>
      <c r="AW9" s="169"/>
      <c r="AX9" s="169"/>
      <c r="AY9" s="169">
        <f>SUMIFS(K:K,descricao,Q7,R:R,S1,H:H,"x")</f>
        <v>0</v>
      </c>
      <c r="AZ9" s="169"/>
      <c r="BA9" s="169"/>
      <c r="BB9" s="169"/>
      <c r="BC9" s="170">
        <f t="shared" ref="BC9:BC15" si="9">AT9+AY9</f>
        <v>0</v>
      </c>
      <c r="BD9" s="171"/>
      <c r="BE9" s="171"/>
      <c r="BF9" s="172"/>
      <c r="BG9" s="169">
        <f>SUMIFS(K:K,descricao,Q7,R:R,S1,I:I,"x")</f>
        <v>0</v>
      </c>
      <c r="BH9" s="169"/>
      <c r="BI9" s="169"/>
      <c r="BJ9" s="169"/>
      <c r="BK9" s="125"/>
      <c r="BL9" s="124">
        <f t="shared" si="3"/>
        <v>0</v>
      </c>
      <c r="BM9" s="127">
        <f>SUMIFS(utilizado,descricao,Q7,R:R,BK1,G:G,"x")</f>
        <v>0</v>
      </c>
      <c r="BN9" s="127">
        <f>SUMIFS(utilizado,descricao,Q7,R:R,BK1,H:H,"x")</f>
        <v>0</v>
      </c>
      <c r="BO9" s="124">
        <f t="shared" ref="BO9:BO15" si="10">BN9+BM9</f>
        <v>0</v>
      </c>
      <c r="BP9" s="127">
        <f>SUMIFS(utilizado,descricao,Q7,R:R,BK1,I:I,"x")</f>
        <v>0</v>
      </c>
      <c r="BQ9" s="124">
        <f t="shared" si="4"/>
        <v>0</v>
      </c>
      <c r="BR9" s="127">
        <f>SUMIFS(K:K,descricao,Q7,R:R,BK1,G:G,"x")</f>
        <v>0</v>
      </c>
      <c r="BS9" s="127">
        <f>SUMIFS(K:K,descricao,Q7,R:R,BK1,H:H,"x")</f>
        <v>0</v>
      </c>
      <c r="BT9" s="124">
        <f t="shared" ref="BT9:BT15" si="11">BS9+BR9</f>
        <v>0</v>
      </c>
      <c r="BU9" s="127">
        <f>SUMIFS(K:K,descricao,Q7,R:R,BK1,I:I,"x")</f>
        <v>0</v>
      </c>
    </row>
    <row r="10" spans="1:73" ht="15.75" customHeight="1" x14ac:dyDescent="0.25">
      <c r="A10" s="40">
        <f t="shared" si="5"/>
        <v>8</v>
      </c>
      <c r="B10" s="132" t="s">
        <v>166</v>
      </c>
      <c r="C10" s="131">
        <v>44078</v>
      </c>
      <c r="D10" s="26" t="s">
        <v>156</v>
      </c>
      <c r="E10" s="20"/>
      <c r="F10" s="21"/>
      <c r="G10" s="17"/>
      <c r="H10" s="17" t="s">
        <v>161</v>
      </c>
      <c r="I10" s="17"/>
      <c r="J10" s="20">
        <v>1000</v>
      </c>
      <c r="K10" s="20">
        <v>0</v>
      </c>
      <c r="L10" s="22" t="s">
        <v>20</v>
      </c>
      <c r="M10" s="129">
        <v>90403</v>
      </c>
      <c r="N10" s="24">
        <v>44044</v>
      </c>
      <c r="O10" s="131">
        <v>44078</v>
      </c>
      <c r="P10" s="132" t="s">
        <v>162</v>
      </c>
      <c r="Q10" s="42" t="s">
        <v>26</v>
      </c>
      <c r="R10">
        <f t="shared" si="0"/>
        <v>2020</v>
      </c>
      <c r="S10" s="116" t="s">
        <v>24</v>
      </c>
      <c r="T10" s="166">
        <f t="shared" si="1"/>
        <v>0</v>
      </c>
      <c r="U10" s="167"/>
      <c r="V10" s="167"/>
      <c r="W10" s="168"/>
      <c r="X10" s="169">
        <f>SUMIFS(utilizado,descricao,Q8,R:R,S1,G:G,"x")</f>
        <v>0</v>
      </c>
      <c r="Y10" s="169"/>
      <c r="Z10" s="169"/>
      <c r="AA10" s="169"/>
      <c r="AB10" s="169"/>
      <c r="AC10" s="169">
        <f>SUMIFS(utilizado,descricao,Q8,R:R,S1,H:H,"x")</f>
        <v>0</v>
      </c>
      <c r="AD10" s="169"/>
      <c r="AE10" s="169"/>
      <c r="AF10" s="169"/>
      <c r="AG10" s="170">
        <f t="shared" si="8"/>
        <v>0</v>
      </c>
      <c r="AH10" s="171"/>
      <c r="AI10" s="171"/>
      <c r="AJ10" s="172"/>
      <c r="AK10" s="169">
        <f>SUMIFS(utilizado,descricao,Q8,R:R,S1,I:I,"x")</f>
        <v>0</v>
      </c>
      <c r="AL10" s="169"/>
      <c r="AM10" s="169"/>
      <c r="AN10" s="169"/>
      <c r="AO10" s="128"/>
      <c r="AP10" s="166">
        <f t="shared" si="2"/>
        <v>0</v>
      </c>
      <c r="AQ10" s="167"/>
      <c r="AR10" s="167"/>
      <c r="AS10" s="168"/>
      <c r="AT10" s="169">
        <f>SUMIFS(K:K,descricao,Q8,R:R,S1,G:G,"x")</f>
        <v>0</v>
      </c>
      <c r="AU10" s="169"/>
      <c r="AV10" s="169"/>
      <c r="AW10" s="169"/>
      <c r="AX10" s="169"/>
      <c r="AY10" s="169">
        <f>SUMIFS(K:K,descricao,Q8,R:R,S1,H:H,"x")</f>
        <v>0</v>
      </c>
      <c r="AZ10" s="169"/>
      <c r="BA10" s="169"/>
      <c r="BB10" s="169"/>
      <c r="BC10" s="170">
        <f t="shared" si="9"/>
        <v>0</v>
      </c>
      <c r="BD10" s="171"/>
      <c r="BE10" s="171"/>
      <c r="BF10" s="172"/>
      <c r="BG10" s="169">
        <f>SUMIFS(K:K,descricao,Q8,R:R,S1,I:I,"x")</f>
        <v>0</v>
      </c>
      <c r="BH10" s="169"/>
      <c r="BI10" s="169"/>
      <c r="BJ10" s="169"/>
      <c r="BK10" s="125"/>
      <c r="BL10" s="124">
        <f t="shared" si="3"/>
        <v>0</v>
      </c>
      <c r="BM10" s="127">
        <f>SUMIFS(utilizado,descricao,Q8,R:R,BK1,G:G,"x")</f>
        <v>0</v>
      </c>
      <c r="BN10" s="127">
        <f>SUMIFS(utilizado,descricao,Q8,R:R,BK1,H:H,"x")</f>
        <v>0</v>
      </c>
      <c r="BO10" s="124">
        <f t="shared" si="10"/>
        <v>0</v>
      </c>
      <c r="BP10" s="127">
        <f>SUMIFS(utilizado,descricao,Q8,R:R,BK1,I:I,"x")</f>
        <v>0</v>
      </c>
      <c r="BQ10" s="124">
        <f t="shared" si="4"/>
        <v>0</v>
      </c>
      <c r="BR10" s="127">
        <f>SUMIFS(K:K,descricao,Q8,R:R,BK1,G:G,"x")</f>
        <v>0</v>
      </c>
      <c r="BS10" s="127">
        <f>SUMIFS(K:K,descricao,Q8,R:R,BK1,H:H,"x")</f>
        <v>0</v>
      </c>
      <c r="BT10" s="124">
        <f t="shared" si="11"/>
        <v>0</v>
      </c>
      <c r="BU10" s="127">
        <f>SUMIFS(K:K,descricao,Q8,R:R,BK1,I:I,"x")</f>
        <v>0</v>
      </c>
    </row>
    <row r="11" spans="1:73" ht="15.75" customHeight="1" x14ac:dyDescent="0.25">
      <c r="A11" s="40">
        <f t="shared" si="5"/>
        <v>8</v>
      </c>
      <c r="B11" s="132" t="s">
        <v>164</v>
      </c>
      <c r="C11" s="131">
        <v>44084</v>
      </c>
      <c r="D11" s="26" t="s">
        <v>158</v>
      </c>
      <c r="E11" s="20"/>
      <c r="F11" s="21"/>
      <c r="G11" s="17"/>
      <c r="H11" s="17" t="s">
        <v>161</v>
      </c>
      <c r="I11" s="17"/>
      <c r="J11" s="20">
        <v>1400</v>
      </c>
      <c r="K11" s="20">
        <v>0</v>
      </c>
      <c r="L11" s="22" t="s">
        <v>20</v>
      </c>
      <c r="M11" s="129">
        <v>550028000176608</v>
      </c>
      <c r="N11" s="24">
        <v>44044</v>
      </c>
      <c r="O11" s="131">
        <v>44085</v>
      </c>
      <c r="P11" s="132" t="s">
        <v>162</v>
      </c>
      <c r="Q11" s="42" t="s">
        <v>27</v>
      </c>
      <c r="R11">
        <f t="shared" si="0"/>
        <v>2020</v>
      </c>
      <c r="S11" s="116" t="s">
        <v>25</v>
      </c>
      <c r="T11" s="166">
        <f t="shared" si="1"/>
        <v>0</v>
      </c>
      <c r="U11" s="167"/>
      <c r="V11" s="167"/>
      <c r="W11" s="168"/>
      <c r="X11" s="169">
        <f>SUMIFS(utilizado,descricao,Q9,R:R,S1,G:G,"x")</f>
        <v>0</v>
      </c>
      <c r="Y11" s="169"/>
      <c r="Z11" s="169"/>
      <c r="AA11" s="169"/>
      <c r="AB11" s="169"/>
      <c r="AC11" s="169">
        <f>SUMIFS(utilizado,descricao,Q9,R:R,S1,H:H,"x")</f>
        <v>0</v>
      </c>
      <c r="AD11" s="169"/>
      <c r="AE11" s="169"/>
      <c r="AF11" s="169"/>
      <c r="AG11" s="170">
        <f t="shared" si="8"/>
        <v>0</v>
      </c>
      <c r="AH11" s="171"/>
      <c r="AI11" s="171"/>
      <c r="AJ11" s="172"/>
      <c r="AK11" s="169">
        <f>SUMIFS(utilizado,descricao,Q9,R:R,S1,I:I,"x")</f>
        <v>0</v>
      </c>
      <c r="AL11" s="169"/>
      <c r="AM11" s="169"/>
      <c r="AN11" s="169"/>
      <c r="AO11" s="128"/>
      <c r="AP11" s="166">
        <f t="shared" si="2"/>
        <v>0</v>
      </c>
      <c r="AQ11" s="167"/>
      <c r="AR11" s="167"/>
      <c r="AS11" s="168"/>
      <c r="AT11" s="169">
        <f>SUMIFS(K:K,descricao,Q9,R:R,S1,G:G,"x")</f>
        <v>0</v>
      </c>
      <c r="AU11" s="169"/>
      <c r="AV11" s="169"/>
      <c r="AW11" s="169"/>
      <c r="AX11" s="169"/>
      <c r="AY11" s="169">
        <f>SUMIFS(K:K,descricao,Q9,R:R,S1,H:H,"x")</f>
        <v>0</v>
      </c>
      <c r="AZ11" s="169"/>
      <c r="BA11" s="169"/>
      <c r="BB11" s="169"/>
      <c r="BC11" s="170">
        <f t="shared" si="9"/>
        <v>0</v>
      </c>
      <c r="BD11" s="171"/>
      <c r="BE11" s="171"/>
      <c r="BF11" s="172"/>
      <c r="BG11" s="169">
        <f>SUMIFS(K:K,descricao,Q9,R:R,S1,I:I,"x")</f>
        <v>0</v>
      </c>
      <c r="BH11" s="169"/>
      <c r="BI11" s="169"/>
      <c r="BJ11" s="169"/>
      <c r="BK11" s="125"/>
      <c r="BL11" s="124">
        <f t="shared" si="3"/>
        <v>0</v>
      </c>
      <c r="BM11" s="127">
        <f>SUMIFS(utilizado,descricao,Q9,R:R,BK1,G:G,"x")</f>
        <v>0</v>
      </c>
      <c r="BN11" s="127">
        <f>SUMIFS(utilizado,descricao,Q9,R:R,BK1,H:H,"x")</f>
        <v>0</v>
      </c>
      <c r="BO11" s="124">
        <f t="shared" si="10"/>
        <v>0</v>
      </c>
      <c r="BP11" s="127">
        <f>SUMIFS(utilizado,descricao,Q9,R:R,BK1,I:I,"x")</f>
        <v>0</v>
      </c>
      <c r="BQ11" s="124">
        <f t="shared" si="4"/>
        <v>0</v>
      </c>
      <c r="BR11" s="127">
        <f>SUMIFS(K:K,descricao,Q9,R:R,BK1,G:G,"x")</f>
        <v>0</v>
      </c>
      <c r="BS11" s="127">
        <f>SUMIFS(K:K,descricao,Q9,R:R,BK1,H:H,"x")</f>
        <v>0</v>
      </c>
      <c r="BT11" s="124">
        <f t="shared" si="11"/>
        <v>0</v>
      </c>
      <c r="BU11" s="127">
        <f>SUMIFS(K:K,descricao,Q9,R:R,BK1,I:I,"x")</f>
        <v>0</v>
      </c>
    </row>
    <row r="12" spans="1:73" ht="15.75" customHeight="1" x14ac:dyDescent="0.25">
      <c r="A12" s="40">
        <f t="shared" si="5"/>
        <v>9</v>
      </c>
      <c r="B12" s="132" t="s">
        <v>181</v>
      </c>
      <c r="C12" s="18">
        <v>44109</v>
      </c>
      <c r="D12" s="26" t="s">
        <v>158</v>
      </c>
      <c r="E12" s="25"/>
      <c r="F12" s="21"/>
      <c r="G12" s="17"/>
      <c r="H12" s="17" t="s">
        <v>161</v>
      </c>
      <c r="I12" s="17"/>
      <c r="J12" s="20">
        <v>1400</v>
      </c>
      <c r="K12" s="20">
        <v>0</v>
      </c>
      <c r="L12" s="22" t="s">
        <v>20</v>
      </c>
      <c r="M12" s="129">
        <v>550028000176608</v>
      </c>
      <c r="N12" s="24">
        <v>44075</v>
      </c>
      <c r="O12" s="18">
        <v>44110</v>
      </c>
      <c r="P12" s="132" t="s">
        <v>162</v>
      </c>
      <c r="Q12" s="42" t="s">
        <v>28</v>
      </c>
      <c r="R12">
        <f t="shared" si="0"/>
        <v>2020</v>
      </c>
      <c r="S12" s="116" t="s">
        <v>100</v>
      </c>
      <c r="T12" s="166">
        <f t="shared" si="1"/>
        <v>0</v>
      </c>
      <c r="U12" s="167"/>
      <c r="V12" s="167"/>
      <c r="W12" s="168"/>
      <c r="X12" s="169">
        <f>SUMIFS(utilizado,descricao,Q10,R:R,S1,G:G,"x")</f>
        <v>0</v>
      </c>
      <c r="Y12" s="169"/>
      <c r="Z12" s="169"/>
      <c r="AA12" s="169"/>
      <c r="AB12" s="169"/>
      <c r="AC12" s="169">
        <f>SUMIFS(utilizado,descricao,Q10,R:R,S1,H:H,"x")</f>
        <v>0</v>
      </c>
      <c r="AD12" s="169"/>
      <c r="AE12" s="169"/>
      <c r="AF12" s="169"/>
      <c r="AG12" s="170">
        <f t="shared" si="8"/>
        <v>0</v>
      </c>
      <c r="AH12" s="171"/>
      <c r="AI12" s="171"/>
      <c r="AJ12" s="172"/>
      <c r="AK12" s="169">
        <f>SUMIFS(utilizado,descricao,Q10,R:R,S1,I:I,"x")</f>
        <v>0</v>
      </c>
      <c r="AL12" s="169"/>
      <c r="AM12" s="169"/>
      <c r="AN12" s="169"/>
      <c r="AO12" s="128"/>
      <c r="AP12" s="166">
        <f t="shared" si="2"/>
        <v>0</v>
      </c>
      <c r="AQ12" s="167"/>
      <c r="AR12" s="167"/>
      <c r="AS12" s="168"/>
      <c r="AT12" s="169">
        <f>SUMIFS(K:K,descricao,Q10,R:R,S1,G:G,"x")</f>
        <v>0</v>
      </c>
      <c r="AU12" s="169"/>
      <c r="AV12" s="169"/>
      <c r="AW12" s="169"/>
      <c r="AX12" s="169"/>
      <c r="AY12" s="169">
        <f>SUMIFS(K:K,descricao,Q10,R:R,S1,H:H,"x")</f>
        <v>0</v>
      </c>
      <c r="AZ12" s="169"/>
      <c r="BA12" s="169"/>
      <c r="BB12" s="169"/>
      <c r="BC12" s="170">
        <f t="shared" si="9"/>
        <v>0</v>
      </c>
      <c r="BD12" s="171"/>
      <c r="BE12" s="171"/>
      <c r="BF12" s="172"/>
      <c r="BG12" s="169">
        <f>SUMIFS(K:K,descricao,Q10,R:R,S1,I:I,"x")</f>
        <v>0</v>
      </c>
      <c r="BH12" s="169"/>
      <c r="BI12" s="169"/>
      <c r="BJ12" s="169"/>
      <c r="BK12" s="125"/>
      <c r="BL12" s="124">
        <f t="shared" si="3"/>
        <v>0</v>
      </c>
      <c r="BM12" s="127">
        <f>SUMIFS(utilizado,descricao,Q10,R:R,BK1,G:G,"x")</f>
        <v>0</v>
      </c>
      <c r="BN12" s="127">
        <f>SUMIFS(utilizado,descricao,Q10,R:R,BK1,H:H,"x")</f>
        <v>0</v>
      </c>
      <c r="BO12" s="124">
        <f t="shared" si="10"/>
        <v>0</v>
      </c>
      <c r="BP12" s="127">
        <f>SUMIFS(utilizado,descricao,Q10,R:R,BK1,I:I,"x")</f>
        <v>0</v>
      </c>
      <c r="BQ12" s="124">
        <f t="shared" si="4"/>
        <v>0</v>
      </c>
      <c r="BR12" s="127">
        <f>SUMIFS(K:K,descricao,Q10,R:R,BK1,G:G,"x")</f>
        <v>0</v>
      </c>
      <c r="BS12" s="127">
        <f>SUMIFS(K:K,descricao,Q10,R:R,BK1,H:H,"x")</f>
        <v>0</v>
      </c>
      <c r="BT12" s="124">
        <f t="shared" si="11"/>
        <v>0</v>
      </c>
      <c r="BU12" s="127">
        <f>SUMIFS(K:K,descricao,Q10,R:R,BK1,I:I,"x")</f>
        <v>0</v>
      </c>
    </row>
    <row r="13" spans="1:73" ht="15.75" x14ac:dyDescent="0.25">
      <c r="A13" s="40">
        <f t="shared" si="5"/>
        <v>9</v>
      </c>
      <c r="B13" s="132" t="s">
        <v>173</v>
      </c>
      <c r="C13" s="18">
        <v>44110</v>
      </c>
      <c r="D13" s="26" t="s">
        <v>159</v>
      </c>
      <c r="E13" s="20"/>
      <c r="F13" s="21"/>
      <c r="G13" s="17"/>
      <c r="H13" s="17" t="s">
        <v>161</v>
      </c>
      <c r="I13" s="17"/>
      <c r="J13" s="20">
        <v>1100</v>
      </c>
      <c r="K13" s="20">
        <v>416.39</v>
      </c>
      <c r="L13" s="22" t="s">
        <v>19</v>
      </c>
      <c r="M13" s="23">
        <v>100601</v>
      </c>
      <c r="N13" s="24">
        <v>44075</v>
      </c>
      <c r="O13" s="18">
        <v>44110</v>
      </c>
      <c r="P13" s="132" t="s">
        <v>162</v>
      </c>
      <c r="Q13" s="42" t="s">
        <v>29</v>
      </c>
      <c r="R13">
        <f t="shared" si="0"/>
        <v>2020</v>
      </c>
      <c r="S13" s="123" t="s">
        <v>27</v>
      </c>
      <c r="T13" s="166">
        <f t="shared" si="1"/>
        <v>0</v>
      </c>
      <c r="U13" s="167"/>
      <c r="V13" s="167"/>
      <c r="W13" s="168"/>
      <c r="X13" s="169">
        <f>SUMIFS(utilizado,descricao,Q11,R:R,S1,G:G,"x")</f>
        <v>0</v>
      </c>
      <c r="Y13" s="169"/>
      <c r="Z13" s="169"/>
      <c r="AA13" s="169"/>
      <c r="AB13" s="169"/>
      <c r="AC13" s="169">
        <f>SUMIFS(utilizado,descricao,Q11,R:R,S1,H:H,"x")</f>
        <v>0</v>
      </c>
      <c r="AD13" s="169"/>
      <c r="AE13" s="169"/>
      <c r="AF13" s="169"/>
      <c r="AG13" s="170">
        <f t="shared" si="8"/>
        <v>0</v>
      </c>
      <c r="AH13" s="171"/>
      <c r="AI13" s="171"/>
      <c r="AJ13" s="172"/>
      <c r="AK13" s="169">
        <f>SUMIFS(utilizado,descricao,Q11,R:R,S1,I:I,"x")</f>
        <v>0</v>
      </c>
      <c r="AL13" s="169"/>
      <c r="AM13" s="169"/>
      <c r="AN13" s="169"/>
      <c r="AO13" s="128"/>
      <c r="AP13" s="166">
        <f t="shared" si="2"/>
        <v>0</v>
      </c>
      <c r="AQ13" s="167"/>
      <c r="AR13" s="167"/>
      <c r="AS13" s="168"/>
      <c r="AT13" s="169">
        <f>SUMIFS(K:K,descricao,Q11,R:R,S1,G:G,"x")</f>
        <v>0</v>
      </c>
      <c r="AU13" s="169"/>
      <c r="AV13" s="169"/>
      <c r="AW13" s="169"/>
      <c r="AX13" s="169"/>
      <c r="AY13" s="169">
        <f>SUMIFS(K:K,descricao,Q11,R:R,S1,H:H,"x")</f>
        <v>0</v>
      </c>
      <c r="AZ13" s="169"/>
      <c r="BA13" s="169"/>
      <c r="BB13" s="169"/>
      <c r="BC13" s="170">
        <f t="shared" si="9"/>
        <v>0</v>
      </c>
      <c r="BD13" s="171"/>
      <c r="BE13" s="171"/>
      <c r="BF13" s="172"/>
      <c r="BG13" s="169">
        <f>SUMIFS(K:K,descricao,Q11,R:R,S1,I:I,"x")</f>
        <v>0</v>
      </c>
      <c r="BH13" s="169"/>
      <c r="BI13" s="169"/>
      <c r="BJ13" s="169"/>
      <c r="BK13" s="126"/>
      <c r="BL13" s="124">
        <f t="shared" si="3"/>
        <v>0</v>
      </c>
      <c r="BM13" s="127">
        <f>SUMIFS(utilizado,descricao,Q11,R:R,BK1,G:G,"x")</f>
        <v>0</v>
      </c>
      <c r="BN13" s="127">
        <f>SUMIFS(utilizado,descricao,Q11,R:R,BK1,H:H,"x")</f>
        <v>0</v>
      </c>
      <c r="BO13" s="124">
        <f t="shared" si="10"/>
        <v>0</v>
      </c>
      <c r="BP13" s="127">
        <f>SUMIFS(utilizado,descricao,Q11,R:R,BK1,I:I,"x")</f>
        <v>0</v>
      </c>
      <c r="BQ13" s="124">
        <f t="shared" si="4"/>
        <v>0</v>
      </c>
      <c r="BR13" s="127">
        <f>SUMIFS(K:K,descricao,Q11,R:R,BK1,G:G,"x")</f>
        <v>0</v>
      </c>
      <c r="BS13" s="127">
        <f>SUMIFS(K:K,descricao,Q11,R:R,BK1,H:H,"x")</f>
        <v>0</v>
      </c>
      <c r="BT13" s="124">
        <f t="shared" si="11"/>
        <v>0</v>
      </c>
      <c r="BU13" s="127">
        <f>SUMIFS(K:K,descricao,Q11,R:R,BK1,I:I,"x")</f>
        <v>0</v>
      </c>
    </row>
    <row r="14" spans="1:73" ht="15" customHeight="1" x14ac:dyDescent="0.25">
      <c r="A14" s="40">
        <f t="shared" ref="A14:A50" si="12">IF(N14&lt;&gt;0,MONTH(N14),"")</f>
        <v>9</v>
      </c>
      <c r="B14" s="132" t="s">
        <v>173</v>
      </c>
      <c r="C14" s="18">
        <v>44110</v>
      </c>
      <c r="D14" s="26" t="s">
        <v>160</v>
      </c>
      <c r="E14" s="20"/>
      <c r="F14" s="21"/>
      <c r="G14" s="17"/>
      <c r="H14" s="17" t="s">
        <v>161</v>
      </c>
      <c r="I14" s="17"/>
      <c r="J14" s="20">
        <v>1334.66</v>
      </c>
      <c r="K14" s="20">
        <v>550.71</v>
      </c>
      <c r="L14" s="22" t="s">
        <v>19</v>
      </c>
      <c r="M14" s="130">
        <v>100602</v>
      </c>
      <c r="N14" s="24">
        <v>44075</v>
      </c>
      <c r="O14" s="18">
        <v>44110</v>
      </c>
      <c r="P14" s="132" t="s">
        <v>162</v>
      </c>
      <c r="R14">
        <f t="shared" si="0"/>
        <v>2020</v>
      </c>
      <c r="S14" s="116" t="s">
        <v>101</v>
      </c>
      <c r="T14" s="166">
        <f t="shared" si="1"/>
        <v>0</v>
      </c>
      <c r="U14" s="167"/>
      <c r="V14" s="167"/>
      <c r="W14" s="168"/>
      <c r="X14" s="169">
        <f>SUMIFS(utilizado,descricao,Q12,R:R,S1,G:G,"x")</f>
        <v>0</v>
      </c>
      <c r="Y14" s="169"/>
      <c r="Z14" s="169"/>
      <c r="AA14" s="169"/>
      <c r="AB14" s="169"/>
      <c r="AC14" s="169">
        <f>SUMIFS(utilizado,descricao,Q12,R:R,S1,H:H,"x")</f>
        <v>0</v>
      </c>
      <c r="AD14" s="169"/>
      <c r="AE14" s="169"/>
      <c r="AF14" s="169"/>
      <c r="AG14" s="170">
        <f t="shared" si="8"/>
        <v>0</v>
      </c>
      <c r="AH14" s="171"/>
      <c r="AI14" s="171"/>
      <c r="AJ14" s="172"/>
      <c r="AK14" s="169">
        <f>SUMIFS(utilizado,descricao,Q12,R:R,S1,I:I,"x")</f>
        <v>0</v>
      </c>
      <c r="AL14" s="169"/>
      <c r="AM14" s="169"/>
      <c r="AN14" s="169"/>
      <c r="AO14" s="128"/>
      <c r="AP14" s="166">
        <f t="shared" si="2"/>
        <v>0</v>
      </c>
      <c r="AQ14" s="167"/>
      <c r="AR14" s="167"/>
      <c r="AS14" s="168"/>
      <c r="AT14" s="169">
        <f>SUMIFS(K:K,descricao,Q12,R:R,S1,G:G,"x")</f>
        <v>0</v>
      </c>
      <c r="AU14" s="169"/>
      <c r="AV14" s="169"/>
      <c r="AW14" s="169"/>
      <c r="AX14" s="169"/>
      <c r="AY14" s="169">
        <f>SUMIFS(K:K,descricao,Q12,R:R,S1,H:H,"x")</f>
        <v>0</v>
      </c>
      <c r="AZ14" s="169"/>
      <c r="BA14" s="169"/>
      <c r="BB14" s="169"/>
      <c r="BC14" s="170">
        <f t="shared" si="9"/>
        <v>0</v>
      </c>
      <c r="BD14" s="171"/>
      <c r="BE14" s="171"/>
      <c r="BF14" s="172"/>
      <c r="BG14" s="169">
        <f>SUMIFS(K:K,descricao,Q12,R:R,S1,I:I,"x")</f>
        <v>0</v>
      </c>
      <c r="BH14" s="169"/>
      <c r="BI14" s="169"/>
      <c r="BJ14" s="169"/>
      <c r="BK14" s="125"/>
      <c r="BL14" s="124">
        <f t="shared" si="3"/>
        <v>0</v>
      </c>
      <c r="BM14" s="127">
        <f>SUMIFS(utilizado,descricao,Q12,R:R,BK1,G:G,"x")</f>
        <v>0</v>
      </c>
      <c r="BN14" s="127">
        <f>SUMIFS(utilizado,descricao,Q12,R:R,BK1,H:H,"x")</f>
        <v>0</v>
      </c>
      <c r="BO14" s="124">
        <f t="shared" si="10"/>
        <v>0</v>
      </c>
      <c r="BP14" s="127">
        <f>SUMIFS(utilizado,descricao,Q12,R:R,BK1,I:I,"x")</f>
        <v>0</v>
      </c>
      <c r="BQ14" s="124">
        <f t="shared" si="4"/>
        <v>0</v>
      </c>
      <c r="BR14" s="127">
        <f>SUMIFS(K:K,descricao,Q12,R:R,BK1,G:G,"x")</f>
        <v>0</v>
      </c>
      <c r="BS14" s="127">
        <f>SUMIFS(K:K,descricao,Q12,R:R,BK1,H:H,"x")</f>
        <v>0</v>
      </c>
      <c r="BT14" s="124">
        <f t="shared" si="11"/>
        <v>0</v>
      </c>
      <c r="BU14" s="127">
        <f>SUMIFS(K:K,descricao,Q12,R:R,BK1,I:I,"x")</f>
        <v>0</v>
      </c>
    </row>
    <row r="15" spans="1:73" x14ac:dyDescent="0.25">
      <c r="A15" s="40">
        <f t="shared" si="12"/>
        <v>9</v>
      </c>
      <c r="B15" s="132" t="s">
        <v>180</v>
      </c>
      <c r="C15" s="18">
        <v>44109</v>
      </c>
      <c r="D15" s="26" t="s">
        <v>156</v>
      </c>
      <c r="E15" s="20"/>
      <c r="F15" s="21"/>
      <c r="G15" s="17"/>
      <c r="H15" s="17" t="s">
        <v>161</v>
      </c>
      <c r="I15" s="17"/>
      <c r="J15" s="20">
        <v>1000</v>
      </c>
      <c r="K15" s="20">
        <v>0</v>
      </c>
      <c r="L15" s="22" t="s">
        <v>20</v>
      </c>
      <c r="M15" s="130">
        <v>100603</v>
      </c>
      <c r="N15" s="24">
        <v>44075</v>
      </c>
      <c r="O15" s="18">
        <v>44110</v>
      </c>
      <c r="P15" s="132" t="s">
        <v>162</v>
      </c>
      <c r="R15">
        <f t="shared" si="0"/>
        <v>2020</v>
      </c>
      <c r="S15" s="123" t="s">
        <v>29</v>
      </c>
      <c r="T15" s="166">
        <f t="shared" si="1"/>
        <v>0</v>
      </c>
      <c r="U15" s="167"/>
      <c r="V15" s="167"/>
      <c r="W15" s="168"/>
      <c r="X15" s="169">
        <f>SUMIFS(utilizado,descricao,Q13,R:R,S1,G:G,"x")</f>
        <v>0</v>
      </c>
      <c r="Y15" s="169"/>
      <c r="Z15" s="169"/>
      <c r="AA15" s="169"/>
      <c r="AB15" s="169"/>
      <c r="AC15" s="169">
        <f>SUMIFS(utilizado,descricao,Q13,R:R,S1,H:H,"x")</f>
        <v>0</v>
      </c>
      <c r="AD15" s="169"/>
      <c r="AE15" s="169"/>
      <c r="AF15" s="169"/>
      <c r="AG15" s="170">
        <f t="shared" si="8"/>
        <v>0</v>
      </c>
      <c r="AH15" s="171"/>
      <c r="AI15" s="171"/>
      <c r="AJ15" s="172"/>
      <c r="AK15" s="169">
        <f>SUMIFS(utilizado,descricao,Q13,R:R,S1,I:I,"x")</f>
        <v>0</v>
      </c>
      <c r="AL15" s="169"/>
      <c r="AM15" s="169"/>
      <c r="AN15" s="169"/>
      <c r="AO15" s="128"/>
      <c r="AP15" s="166">
        <f t="shared" si="2"/>
        <v>0</v>
      </c>
      <c r="AQ15" s="167"/>
      <c r="AR15" s="167"/>
      <c r="AS15" s="168"/>
      <c r="AT15" s="169">
        <f>SUMIFS(K:K,descricao,Q13,R:R,S1,G:G,"x")</f>
        <v>0</v>
      </c>
      <c r="AU15" s="169"/>
      <c r="AV15" s="169"/>
      <c r="AW15" s="169"/>
      <c r="AX15" s="169"/>
      <c r="AY15" s="169">
        <f>SUMIFS(K:K,descricao,Q13,R:R,S1,H:H,"x")</f>
        <v>0</v>
      </c>
      <c r="AZ15" s="169"/>
      <c r="BA15" s="169"/>
      <c r="BB15" s="169"/>
      <c r="BC15" s="170">
        <f t="shared" si="9"/>
        <v>0</v>
      </c>
      <c r="BD15" s="171"/>
      <c r="BE15" s="171"/>
      <c r="BF15" s="172"/>
      <c r="BG15" s="169">
        <f>SUMIFS(K:K,descricao,Q13,R:R,S1,I:I,"x")</f>
        <v>0</v>
      </c>
      <c r="BH15" s="169"/>
      <c r="BI15" s="169"/>
      <c r="BJ15" s="169"/>
      <c r="BK15" s="126"/>
      <c r="BL15" s="124">
        <f t="shared" si="3"/>
        <v>0</v>
      </c>
      <c r="BM15" s="127">
        <f>SUMIFS(utilizado,descricao,Q13,R:R,BK1,G:G,"x")</f>
        <v>0</v>
      </c>
      <c r="BN15" s="127">
        <f>SUMIFS(utilizado,descricao,Q13,R:R,BK1,H:H,"x")</f>
        <v>0</v>
      </c>
      <c r="BO15" s="124">
        <f t="shared" si="10"/>
        <v>0</v>
      </c>
      <c r="BP15" s="127">
        <f>SUMIFS(utilizado,descricao,Q13,R:R,BK1,I:I,"x")</f>
        <v>0</v>
      </c>
      <c r="BQ15" s="124">
        <f t="shared" si="4"/>
        <v>0</v>
      </c>
      <c r="BR15" s="127">
        <f>SUMIFS(K:K,descricao,Q13,R:R,BK1,G:G,"x")</f>
        <v>0</v>
      </c>
      <c r="BS15" s="127">
        <f>SUMIFS(K:K,descricao,Q13,R:R,BK1,H:H,"x")</f>
        <v>0</v>
      </c>
      <c r="BT15" s="124">
        <f t="shared" si="11"/>
        <v>0</v>
      </c>
      <c r="BU15" s="127">
        <f>SUMIFS(K:K,descricao,Q13,R:R,BK1,I:I,"x")</f>
        <v>0</v>
      </c>
    </row>
    <row r="16" spans="1:73" ht="15" customHeight="1" x14ac:dyDescent="0.25">
      <c r="A16" s="40">
        <f t="shared" si="12"/>
        <v>9</v>
      </c>
      <c r="B16" s="132" t="s">
        <v>182</v>
      </c>
      <c r="C16" s="18">
        <v>44111</v>
      </c>
      <c r="D16" s="19" t="s">
        <v>171</v>
      </c>
      <c r="E16" s="25"/>
      <c r="F16" s="21"/>
      <c r="G16" s="17"/>
      <c r="H16" s="17" t="s">
        <v>161</v>
      </c>
      <c r="I16" s="17"/>
      <c r="J16" s="20">
        <v>1832</v>
      </c>
      <c r="K16" s="20">
        <v>0</v>
      </c>
      <c r="L16" s="22" t="s">
        <v>20</v>
      </c>
      <c r="M16" s="129">
        <v>100701</v>
      </c>
      <c r="N16" s="24">
        <v>44075</v>
      </c>
      <c r="O16" s="18">
        <v>44111</v>
      </c>
      <c r="P16" s="132" t="s">
        <v>162</v>
      </c>
      <c r="R16">
        <f t="shared" si="0"/>
        <v>2020</v>
      </c>
      <c r="S16" s="116" t="s">
        <v>120</v>
      </c>
      <c r="T16" s="166">
        <f t="shared" si="1"/>
        <v>0</v>
      </c>
      <c r="U16" s="167"/>
      <c r="V16" s="167"/>
      <c r="W16" s="168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15"/>
      <c r="AP16" s="166">
        <f t="shared" si="2"/>
        <v>0</v>
      </c>
      <c r="AQ16" s="167"/>
      <c r="AR16" s="167"/>
      <c r="AS16" s="168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25"/>
      <c r="BL16" s="124">
        <f t="shared" si="3"/>
        <v>0</v>
      </c>
      <c r="BM16" s="127"/>
      <c r="BN16" s="127"/>
      <c r="BO16" s="127"/>
      <c r="BP16" s="127"/>
      <c r="BQ16" s="124">
        <f t="shared" si="4"/>
        <v>0</v>
      </c>
      <c r="BR16" s="127"/>
      <c r="BS16" s="127"/>
      <c r="BT16" s="127"/>
      <c r="BU16" s="127"/>
    </row>
    <row r="17" spans="1:73" x14ac:dyDescent="0.25">
      <c r="A17" s="40">
        <f t="shared" si="12"/>
        <v>10</v>
      </c>
      <c r="B17" s="132" t="s">
        <v>174</v>
      </c>
      <c r="C17" s="18">
        <v>44141</v>
      </c>
      <c r="D17" s="26" t="s">
        <v>159</v>
      </c>
      <c r="E17" s="20"/>
      <c r="F17" s="21"/>
      <c r="G17" s="17"/>
      <c r="H17" s="17" t="s">
        <v>161</v>
      </c>
      <c r="I17" s="17"/>
      <c r="J17" s="20">
        <v>2271.1</v>
      </c>
      <c r="K17" s="20">
        <v>478.44</v>
      </c>
      <c r="L17" s="22" t="s">
        <v>19</v>
      </c>
      <c r="M17" s="23">
        <v>100601</v>
      </c>
      <c r="N17" s="24">
        <v>44105</v>
      </c>
      <c r="O17" s="18">
        <v>44141</v>
      </c>
      <c r="P17" s="132" t="s">
        <v>162</v>
      </c>
      <c r="R17">
        <f t="shared" si="0"/>
        <v>2020</v>
      </c>
      <c r="S17" s="123" t="s">
        <v>102</v>
      </c>
      <c r="T17" s="166">
        <f t="shared" si="1"/>
        <v>0</v>
      </c>
      <c r="U17" s="167"/>
      <c r="V17" s="167"/>
      <c r="W17" s="168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15"/>
      <c r="AP17" s="166">
        <f t="shared" si="2"/>
        <v>0</v>
      </c>
      <c r="AQ17" s="167"/>
      <c r="AR17" s="167"/>
      <c r="AS17" s="168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26"/>
      <c r="BL17" s="124">
        <f t="shared" si="3"/>
        <v>0</v>
      </c>
      <c r="BM17" s="127"/>
      <c r="BN17" s="127"/>
      <c r="BO17" s="127"/>
      <c r="BP17" s="127"/>
      <c r="BQ17" s="124">
        <f t="shared" si="4"/>
        <v>0</v>
      </c>
      <c r="BR17" s="127"/>
      <c r="BS17" s="127"/>
      <c r="BT17" s="127"/>
      <c r="BU17" s="127"/>
    </row>
    <row r="18" spans="1:73" x14ac:dyDescent="0.25">
      <c r="A18" s="40">
        <f t="shared" si="12"/>
        <v>10</v>
      </c>
      <c r="B18" s="132" t="s">
        <v>183</v>
      </c>
      <c r="C18" s="18">
        <v>44139</v>
      </c>
      <c r="D18" s="26" t="s">
        <v>172</v>
      </c>
      <c r="E18" s="20"/>
      <c r="F18" s="21"/>
      <c r="G18" s="17"/>
      <c r="H18" s="17" t="s">
        <v>161</v>
      </c>
      <c r="I18" s="17"/>
      <c r="J18" s="20">
        <v>1250</v>
      </c>
      <c r="K18" s="20">
        <v>0</v>
      </c>
      <c r="L18" s="22" t="s">
        <v>20</v>
      </c>
      <c r="M18" s="130">
        <v>100602</v>
      </c>
      <c r="N18" s="24">
        <v>44105</v>
      </c>
      <c r="O18" s="18">
        <v>44141</v>
      </c>
      <c r="P18" s="132" t="s">
        <v>162</v>
      </c>
      <c r="R18">
        <f t="shared" si="0"/>
        <v>2020</v>
      </c>
      <c r="T18" s="173">
        <f>SUM(T2:W17)</f>
        <v>40002.15</v>
      </c>
      <c r="U18" s="173"/>
      <c r="V18" s="173"/>
      <c r="W18" s="173"/>
      <c r="X18" s="169">
        <f>SUM(X2:AB17)</f>
        <v>0</v>
      </c>
      <c r="Y18" s="169"/>
      <c r="Z18" s="169"/>
      <c r="AA18" s="169"/>
      <c r="AB18" s="169"/>
      <c r="AC18" s="169">
        <f>SUM(AC2:AF17)</f>
        <v>33326.910000000003</v>
      </c>
      <c r="AD18" s="169"/>
      <c r="AE18" s="169"/>
      <c r="AF18" s="169"/>
      <c r="AG18" s="169">
        <f>SUM(AG2:AJ17)</f>
        <v>33326.910000000003</v>
      </c>
      <c r="AH18" s="169"/>
      <c r="AI18" s="169"/>
      <c r="AJ18" s="169"/>
      <c r="AK18" s="169">
        <f>SUM(AK2:AN17)</f>
        <v>6675.24</v>
      </c>
      <c r="AL18" s="169"/>
      <c r="AM18" s="169"/>
      <c r="AN18" s="169"/>
      <c r="AO18" s="115"/>
      <c r="AP18" s="166">
        <f t="shared" si="2"/>
        <v>6217.27</v>
      </c>
      <c r="AQ18" s="167"/>
      <c r="AR18" s="167"/>
      <c r="AS18" s="168"/>
      <c r="AT18" s="169">
        <f>SUM(AT2:AX17)</f>
        <v>0</v>
      </c>
      <c r="AU18" s="169"/>
      <c r="AV18" s="169"/>
      <c r="AW18" s="169"/>
      <c r="AX18" s="169"/>
      <c r="AY18" s="169">
        <f>SUM(AY2:BB17)</f>
        <v>4660.97</v>
      </c>
      <c r="AZ18" s="169"/>
      <c r="BA18" s="169"/>
      <c r="BB18" s="169"/>
      <c r="BC18" s="169">
        <f>SUM(BC2:BF17)</f>
        <v>4660.97</v>
      </c>
      <c r="BD18" s="169"/>
      <c r="BE18" s="169"/>
      <c r="BF18" s="169"/>
      <c r="BG18" s="169">
        <f>SUM(BG2:BJ17)</f>
        <v>1556.3</v>
      </c>
      <c r="BH18" s="169"/>
      <c r="BI18" s="169"/>
      <c r="BJ18" s="169"/>
      <c r="BL18" s="127">
        <f>SUM(BL2:BL17)</f>
        <v>0</v>
      </c>
      <c r="BM18" s="127">
        <f t="shared" ref="BM18:BU18" si="13">SUM(BM2:BM17)</f>
        <v>0</v>
      </c>
      <c r="BN18" s="127">
        <f t="shared" si="13"/>
        <v>0</v>
      </c>
      <c r="BO18" s="127">
        <f t="shared" si="13"/>
        <v>0</v>
      </c>
      <c r="BP18" s="127">
        <f t="shared" si="13"/>
        <v>0</v>
      </c>
      <c r="BQ18" s="127">
        <f t="shared" si="13"/>
        <v>0</v>
      </c>
      <c r="BR18" s="127">
        <f t="shared" si="13"/>
        <v>0</v>
      </c>
      <c r="BS18" s="127">
        <f t="shared" si="13"/>
        <v>0</v>
      </c>
      <c r="BT18" s="127">
        <f t="shared" si="13"/>
        <v>0</v>
      </c>
      <c r="BU18" s="127">
        <f t="shared" si="13"/>
        <v>0</v>
      </c>
    </row>
    <row r="19" spans="1:73" x14ac:dyDescent="0.25">
      <c r="A19" s="40">
        <f t="shared" si="12"/>
        <v>10</v>
      </c>
      <c r="B19" s="132" t="s">
        <v>175</v>
      </c>
      <c r="C19" s="18">
        <v>44139</v>
      </c>
      <c r="D19" s="19" t="s">
        <v>171</v>
      </c>
      <c r="E19" s="25"/>
      <c r="F19" s="21"/>
      <c r="G19" s="17"/>
      <c r="H19" s="17" t="s">
        <v>161</v>
      </c>
      <c r="I19" s="17"/>
      <c r="J19" s="20">
        <v>1832</v>
      </c>
      <c r="K19" s="20">
        <v>0</v>
      </c>
      <c r="L19" s="22" t="s">
        <v>20</v>
      </c>
      <c r="M19" s="129">
        <v>111103</v>
      </c>
      <c r="N19" s="24">
        <v>44105</v>
      </c>
      <c r="O19" s="18">
        <v>44146</v>
      </c>
      <c r="P19" s="132" t="s">
        <v>162</v>
      </c>
      <c r="R19">
        <f t="shared" si="0"/>
        <v>2020</v>
      </c>
    </row>
    <row r="20" spans="1:73" x14ac:dyDescent="0.25">
      <c r="A20" s="40">
        <f t="shared" si="12"/>
        <v>10</v>
      </c>
      <c r="B20" s="142" t="s">
        <v>184</v>
      </c>
      <c r="C20" s="134">
        <v>44144</v>
      </c>
      <c r="D20" s="141" t="s">
        <v>156</v>
      </c>
      <c r="E20" s="20"/>
      <c r="F20" s="21"/>
      <c r="G20" s="133"/>
      <c r="H20" s="133" t="s">
        <v>161</v>
      </c>
      <c r="I20" s="133"/>
      <c r="J20" s="20">
        <v>1000</v>
      </c>
      <c r="K20" s="20">
        <v>0</v>
      </c>
      <c r="L20" s="138" t="s">
        <v>20</v>
      </c>
      <c r="M20" s="144">
        <v>111102</v>
      </c>
      <c r="N20" s="140">
        <v>44105</v>
      </c>
      <c r="O20" s="134">
        <v>44146</v>
      </c>
      <c r="P20" s="142" t="s">
        <v>162</v>
      </c>
      <c r="R20">
        <f t="shared" si="0"/>
        <v>2020</v>
      </c>
    </row>
    <row r="21" spans="1:73" x14ac:dyDescent="0.25">
      <c r="A21" s="40">
        <f t="shared" si="12"/>
        <v>10</v>
      </c>
      <c r="B21" s="133" t="s">
        <v>189</v>
      </c>
      <c r="C21" s="134">
        <v>44141</v>
      </c>
      <c r="D21" s="141" t="s">
        <v>158</v>
      </c>
      <c r="E21" s="25"/>
      <c r="F21" s="21"/>
      <c r="G21" s="133"/>
      <c r="H21" s="133" t="s">
        <v>161</v>
      </c>
      <c r="I21" s="133"/>
      <c r="J21" s="20">
        <v>1400</v>
      </c>
      <c r="K21" s="20"/>
      <c r="L21" s="138" t="s">
        <v>20</v>
      </c>
      <c r="M21" s="139">
        <v>550028000176608</v>
      </c>
      <c r="N21" s="140">
        <v>44105</v>
      </c>
      <c r="O21" s="134">
        <v>44146</v>
      </c>
      <c r="P21" s="142" t="s">
        <v>162</v>
      </c>
      <c r="R21">
        <f t="shared" si="0"/>
        <v>2020</v>
      </c>
    </row>
    <row r="22" spans="1:73" x14ac:dyDescent="0.25">
      <c r="A22" s="40">
        <f t="shared" si="12"/>
        <v>11</v>
      </c>
      <c r="B22" s="133" t="s">
        <v>176</v>
      </c>
      <c r="C22" s="134">
        <v>44169</v>
      </c>
      <c r="D22" s="141" t="s">
        <v>159</v>
      </c>
      <c r="E22" s="25"/>
      <c r="F22" s="21"/>
      <c r="G22" s="133"/>
      <c r="H22" s="133" t="s">
        <v>161</v>
      </c>
      <c r="I22" s="133"/>
      <c r="J22" s="20">
        <v>1291.83</v>
      </c>
      <c r="K22" s="20"/>
      <c r="L22" s="138" t="s">
        <v>19</v>
      </c>
      <c r="M22" s="139">
        <v>120401</v>
      </c>
      <c r="N22" s="140">
        <v>44136</v>
      </c>
      <c r="O22" s="134">
        <v>44169</v>
      </c>
      <c r="P22" s="142" t="s">
        <v>162</v>
      </c>
      <c r="R22">
        <f t="shared" si="0"/>
        <v>2020</v>
      </c>
    </row>
    <row r="23" spans="1:73" x14ac:dyDescent="0.25">
      <c r="A23" s="40">
        <f t="shared" si="12"/>
        <v>11</v>
      </c>
      <c r="B23" s="133" t="s">
        <v>177</v>
      </c>
      <c r="C23" s="134">
        <v>44167</v>
      </c>
      <c r="D23" s="141" t="s">
        <v>172</v>
      </c>
      <c r="E23" s="20"/>
      <c r="F23" s="21"/>
      <c r="G23" s="133"/>
      <c r="H23" s="133" t="s">
        <v>161</v>
      </c>
      <c r="I23" s="133"/>
      <c r="J23" s="20">
        <v>1250</v>
      </c>
      <c r="K23" s="20">
        <v>0</v>
      </c>
      <c r="L23" s="138" t="s">
        <v>20</v>
      </c>
      <c r="M23" s="139">
        <v>120402</v>
      </c>
      <c r="N23" s="140">
        <v>44136</v>
      </c>
      <c r="O23" s="134">
        <v>44169</v>
      </c>
      <c r="P23" s="142" t="s">
        <v>162</v>
      </c>
      <c r="R23">
        <f t="shared" si="0"/>
        <v>2020</v>
      </c>
    </row>
    <row r="24" spans="1:73" x14ac:dyDescent="0.25">
      <c r="A24" s="40">
        <f t="shared" si="12"/>
        <v>11</v>
      </c>
      <c r="B24" s="133" t="s">
        <v>177</v>
      </c>
      <c r="C24" s="134">
        <v>44160</v>
      </c>
      <c r="D24" s="135" t="s">
        <v>171</v>
      </c>
      <c r="E24" s="20"/>
      <c r="F24" s="21"/>
      <c r="G24" s="133"/>
      <c r="H24" s="133" t="s">
        <v>161</v>
      </c>
      <c r="I24" s="133"/>
      <c r="J24" s="20">
        <v>1832</v>
      </c>
      <c r="K24" s="20">
        <v>0</v>
      </c>
      <c r="L24" s="138" t="s">
        <v>20</v>
      </c>
      <c r="M24" s="144">
        <v>120403</v>
      </c>
      <c r="N24" s="140">
        <v>44136</v>
      </c>
      <c r="O24" s="134">
        <v>44169</v>
      </c>
      <c r="P24" s="142" t="s">
        <v>162</v>
      </c>
      <c r="R24">
        <f t="shared" si="0"/>
        <v>2020</v>
      </c>
    </row>
    <row r="25" spans="1:73" x14ac:dyDescent="0.25">
      <c r="A25" s="40">
        <f t="shared" si="12"/>
        <v>11</v>
      </c>
      <c r="B25" s="133" t="s">
        <v>178</v>
      </c>
      <c r="C25" s="134">
        <v>44173</v>
      </c>
      <c r="D25" s="141" t="s">
        <v>158</v>
      </c>
      <c r="E25" s="25"/>
      <c r="F25" s="21"/>
      <c r="G25" s="133"/>
      <c r="H25" s="133" t="s">
        <v>161</v>
      </c>
      <c r="I25" s="133"/>
      <c r="J25" s="20">
        <v>1400</v>
      </c>
      <c r="K25" s="20">
        <v>0</v>
      </c>
      <c r="L25" s="138" t="s">
        <v>20</v>
      </c>
      <c r="M25" s="143">
        <v>550028000176608</v>
      </c>
      <c r="N25" s="140">
        <v>44136</v>
      </c>
      <c r="O25" s="134">
        <v>44173</v>
      </c>
      <c r="P25" s="142" t="s">
        <v>162</v>
      </c>
      <c r="R25">
        <f t="shared" si="0"/>
        <v>2020</v>
      </c>
    </row>
    <row r="26" spans="1:73" x14ac:dyDescent="0.25">
      <c r="A26" s="40">
        <f t="shared" si="12"/>
        <v>11</v>
      </c>
      <c r="B26" s="133" t="s">
        <v>179</v>
      </c>
      <c r="C26" s="134">
        <v>44172</v>
      </c>
      <c r="D26" s="141" t="s">
        <v>156</v>
      </c>
      <c r="E26" s="25"/>
      <c r="F26" s="21"/>
      <c r="G26" s="133"/>
      <c r="H26" s="133" t="s">
        <v>161</v>
      </c>
      <c r="I26" s="133"/>
      <c r="J26" s="20">
        <v>1000</v>
      </c>
      <c r="K26" s="20">
        <v>0</v>
      </c>
      <c r="L26" s="138" t="s">
        <v>20</v>
      </c>
      <c r="M26" s="139">
        <v>120801</v>
      </c>
      <c r="N26" s="140">
        <v>44136</v>
      </c>
      <c r="O26" s="134">
        <v>44173</v>
      </c>
      <c r="P26" s="142" t="s">
        <v>162</v>
      </c>
      <c r="R26">
        <f t="shared" si="0"/>
        <v>2020</v>
      </c>
    </row>
    <row r="27" spans="1:73" x14ac:dyDescent="0.25">
      <c r="A27" s="40">
        <f t="shared" si="12"/>
        <v>12</v>
      </c>
      <c r="B27" s="133" t="s">
        <v>190</v>
      </c>
      <c r="C27" s="134">
        <v>44195</v>
      </c>
      <c r="D27" s="141" t="s">
        <v>158</v>
      </c>
      <c r="E27" s="136"/>
      <c r="F27" s="137"/>
      <c r="G27" s="133"/>
      <c r="H27" s="133"/>
      <c r="I27" s="133" t="s">
        <v>161</v>
      </c>
      <c r="J27" s="136">
        <v>400</v>
      </c>
      <c r="K27" s="136">
        <v>1000</v>
      </c>
      <c r="L27" s="138" t="s">
        <v>20</v>
      </c>
      <c r="M27" s="143">
        <v>550028000176608</v>
      </c>
      <c r="N27" s="140">
        <v>44166</v>
      </c>
      <c r="O27" s="134">
        <v>44204</v>
      </c>
      <c r="P27" s="133" t="s">
        <v>162</v>
      </c>
      <c r="R27">
        <f t="shared" si="0"/>
        <v>2020</v>
      </c>
    </row>
    <row r="28" spans="1:73" x14ac:dyDescent="0.25">
      <c r="A28" s="40">
        <f t="shared" si="12"/>
        <v>12</v>
      </c>
      <c r="B28" s="133" t="s">
        <v>191</v>
      </c>
      <c r="C28" s="134">
        <v>44200</v>
      </c>
      <c r="D28" s="135" t="s">
        <v>171</v>
      </c>
      <c r="E28" s="136"/>
      <c r="F28" s="137"/>
      <c r="G28" s="133"/>
      <c r="H28" s="133"/>
      <c r="I28" s="133" t="s">
        <v>161</v>
      </c>
      <c r="J28" s="136">
        <v>1832</v>
      </c>
      <c r="K28" s="136">
        <v>0</v>
      </c>
      <c r="L28" s="138" t="s">
        <v>20</v>
      </c>
      <c r="M28" s="144">
        <v>10801</v>
      </c>
      <c r="N28" s="140">
        <v>44166</v>
      </c>
      <c r="O28" s="134">
        <v>44204</v>
      </c>
      <c r="P28" s="133" t="s">
        <v>162</v>
      </c>
      <c r="R28">
        <f t="shared" si="0"/>
        <v>2020</v>
      </c>
    </row>
    <row r="29" spans="1:73" x14ac:dyDescent="0.25">
      <c r="A29" s="40">
        <f t="shared" si="12"/>
        <v>12</v>
      </c>
      <c r="B29" s="133" t="s">
        <v>192</v>
      </c>
      <c r="C29" s="134">
        <v>44198</v>
      </c>
      <c r="D29" s="141" t="s">
        <v>172</v>
      </c>
      <c r="E29" s="136"/>
      <c r="F29" s="137"/>
      <c r="G29" s="133"/>
      <c r="H29" s="133"/>
      <c r="I29" s="133" t="s">
        <v>161</v>
      </c>
      <c r="J29" s="136">
        <v>1250</v>
      </c>
      <c r="K29" s="136">
        <v>0</v>
      </c>
      <c r="L29" s="138" t="s">
        <v>20</v>
      </c>
      <c r="M29" s="139">
        <v>10802</v>
      </c>
      <c r="N29" s="140">
        <v>44166</v>
      </c>
      <c r="O29" s="134">
        <v>44204</v>
      </c>
      <c r="P29" s="133" t="s">
        <v>162</v>
      </c>
      <c r="R29">
        <f t="shared" si="0"/>
        <v>2020</v>
      </c>
    </row>
    <row r="30" spans="1:73" x14ac:dyDescent="0.25">
      <c r="A30" s="40">
        <f t="shared" si="12"/>
        <v>12</v>
      </c>
      <c r="B30" s="133" t="s">
        <v>193</v>
      </c>
      <c r="C30" s="134">
        <v>44204</v>
      </c>
      <c r="D30" s="141" t="s">
        <v>159</v>
      </c>
      <c r="E30" s="136"/>
      <c r="F30" s="137"/>
      <c r="G30" s="133"/>
      <c r="H30" s="133"/>
      <c r="I30" s="133" t="s">
        <v>161</v>
      </c>
      <c r="J30" s="136">
        <v>2193.2399999999998</v>
      </c>
      <c r="K30" s="136">
        <v>556.29999999999995</v>
      </c>
      <c r="L30" s="138" t="s">
        <v>19</v>
      </c>
      <c r="M30" s="139">
        <v>10803</v>
      </c>
      <c r="N30" s="140">
        <v>44166</v>
      </c>
      <c r="O30" s="134">
        <v>44204</v>
      </c>
      <c r="P30" s="133" t="s">
        <v>162</v>
      </c>
      <c r="R30">
        <f t="shared" si="0"/>
        <v>2020</v>
      </c>
    </row>
    <row r="31" spans="1:73" x14ac:dyDescent="0.25">
      <c r="A31" s="40">
        <f t="shared" si="12"/>
        <v>12</v>
      </c>
      <c r="B31" s="133" t="s">
        <v>194</v>
      </c>
      <c r="C31" s="134">
        <v>44204</v>
      </c>
      <c r="D31" s="141" t="s">
        <v>156</v>
      </c>
      <c r="E31" s="136"/>
      <c r="F31" s="137"/>
      <c r="G31" s="133"/>
      <c r="H31" s="133"/>
      <c r="I31" s="133" t="s">
        <v>161</v>
      </c>
      <c r="J31" s="136">
        <v>1000</v>
      </c>
      <c r="K31" s="136">
        <v>0</v>
      </c>
      <c r="L31" s="138" t="s">
        <v>20</v>
      </c>
      <c r="M31" s="139">
        <v>10804</v>
      </c>
      <c r="N31" s="140">
        <v>44166</v>
      </c>
      <c r="O31" s="134">
        <v>44204</v>
      </c>
      <c r="P31" s="133" t="s">
        <v>162</v>
      </c>
      <c r="R31">
        <f t="shared" si="0"/>
        <v>2020</v>
      </c>
    </row>
    <row r="32" spans="1:73" x14ac:dyDescent="0.25">
      <c r="A32" s="40" t="str">
        <f t="shared" si="12"/>
        <v/>
      </c>
      <c r="B32" s="17"/>
      <c r="C32" s="18"/>
      <c r="D32" s="17"/>
      <c r="E32" s="20"/>
      <c r="F32" s="21"/>
      <c r="G32" s="17"/>
      <c r="H32" s="17"/>
      <c r="I32" s="17"/>
      <c r="J32" s="20"/>
      <c r="K32" s="20"/>
      <c r="L32" s="22"/>
      <c r="M32" s="17"/>
      <c r="N32" s="24"/>
      <c r="O32" s="18"/>
      <c r="P32" s="17"/>
      <c r="R32">
        <f t="shared" si="0"/>
        <v>1900</v>
      </c>
    </row>
    <row r="33" spans="1:18" x14ac:dyDescent="0.25">
      <c r="A33" s="40" t="str">
        <f t="shared" si="12"/>
        <v/>
      </c>
      <c r="B33" s="17"/>
      <c r="C33" s="18"/>
      <c r="D33" s="17"/>
      <c r="E33" s="20"/>
      <c r="F33" s="21"/>
      <c r="G33" s="17"/>
      <c r="H33" s="17"/>
      <c r="I33" s="17"/>
      <c r="J33" s="20"/>
      <c r="K33" s="20"/>
      <c r="L33" s="22"/>
      <c r="M33" s="17"/>
      <c r="N33" s="24"/>
      <c r="O33" s="18"/>
      <c r="P33" s="17"/>
      <c r="R33">
        <f t="shared" si="0"/>
        <v>1900</v>
      </c>
    </row>
    <row r="34" spans="1:18" x14ac:dyDescent="0.25">
      <c r="A34" s="40" t="str">
        <f t="shared" si="12"/>
        <v/>
      </c>
      <c r="B34" s="17"/>
      <c r="C34" s="18"/>
      <c r="D34" s="17"/>
      <c r="E34" s="20"/>
      <c r="F34" s="21"/>
      <c r="G34" s="17"/>
      <c r="H34" s="17"/>
      <c r="I34" s="17"/>
      <c r="J34" s="20"/>
      <c r="K34" s="20"/>
      <c r="L34" s="22"/>
      <c r="M34" s="17"/>
      <c r="N34" s="24"/>
      <c r="O34" s="18"/>
      <c r="P34" s="17"/>
      <c r="R34">
        <f t="shared" si="0"/>
        <v>1900</v>
      </c>
    </row>
    <row r="35" spans="1:18" x14ac:dyDescent="0.25">
      <c r="A35" s="40" t="str">
        <f t="shared" si="12"/>
        <v/>
      </c>
      <c r="B35" s="17"/>
      <c r="C35" s="18"/>
      <c r="D35" s="17"/>
      <c r="E35" s="20"/>
      <c r="F35" s="21"/>
      <c r="G35" s="17"/>
      <c r="H35" s="17"/>
      <c r="I35" s="17"/>
      <c r="J35" s="20"/>
      <c r="K35" s="20"/>
      <c r="L35" s="22"/>
      <c r="M35" s="17"/>
      <c r="N35" s="24"/>
      <c r="O35" s="18"/>
      <c r="P35" s="17"/>
      <c r="R35">
        <f t="shared" si="0"/>
        <v>1900</v>
      </c>
    </row>
    <row r="36" spans="1:18" x14ac:dyDescent="0.25">
      <c r="A36" s="40" t="str">
        <f t="shared" si="12"/>
        <v/>
      </c>
      <c r="B36" s="17"/>
      <c r="C36" s="18"/>
      <c r="D36" s="17"/>
      <c r="E36" s="20"/>
      <c r="F36" s="21"/>
      <c r="G36" s="17"/>
      <c r="H36" s="17"/>
      <c r="I36" s="17"/>
      <c r="J36" s="20"/>
      <c r="K36" s="20"/>
      <c r="L36" s="22"/>
      <c r="M36" s="17"/>
      <c r="N36" s="24"/>
      <c r="O36" s="18"/>
      <c r="P36" s="17"/>
      <c r="R36">
        <f t="shared" si="0"/>
        <v>1900</v>
      </c>
    </row>
    <row r="37" spans="1:18" x14ac:dyDescent="0.25">
      <c r="A37" s="40" t="str">
        <f t="shared" si="12"/>
        <v/>
      </c>
      <c r="B37" s="17"/>
      <c r="C37" s="18"/>
      <c r="D37" s="17"/>
      <c r="E37" s="20"/>
      <c r="F37" s="21"/>
      <c r="G37" s="17"/>
      <c r="H37" s="17"/>
      <c r="I37" s="17"/>
      <c r="J37" s="20"/>
      <c r="K37" s="20"/>
      <c r="L37" s="22"/>
      <c r="M37" s="17"/>
      <c r="N37" s="24"/>
      <c r="O37" s="18"/>
      <c r="P37" s="17"/>
      <c r="R37">
        <f t="shared" si="0"/>
        <v>1900</v>
      </c>
    </row>
    <row r="38" spans="1:18" x14ac:dyDescent="0.25">
      <c r="A38" s="40" t="str">
        <f t="shared" si="12"/>
        <v/>
      </c>
      <c r="B38" s="17"/>
      <c r="C38" s="18"/>
      <c r="D38" s="17"/>
      <c r="E38" s="20"/>
      <c r="F38" s="21"/>
      <c r="G38" s="17"/>
      <c r="H38" s="17"/>
      <c r="I38" s="17"/>
      <c r="J38" s="20"/>
      <c r="K38" s="20"/>
      <c r="L38" s="22"/>
      <c r="M38" s="17"/>
      <c r="N38" s="24"/>
      <c r="O38" s="18"/>
      <c r="P38" s="17"/>
      <c r="R38">
        <f t="shared" si="0"/>
        <v>1900</v>
      </c>
    </row>
    <row r="39" spans="1:18" x14ac:dyDescent="0.25">
      <c r="A39" s="40" t="str">
        <f t="shared" si="12"/>
        <v/>
      </c>
      <c r="B39" s="17"/>
      <c r="C39" s="18"/>
      <c r="D39" s="17"/>
      <c r="E39" s="20"/>
      <c r="F39" s="21"/>
      <c r="G39" s="17"/>
      <c r="H39" s="17"/>
      <c r="I39" s="17"/>
      <c r="J39" s="20"/>
      <c r="K39" s="20"/>
      <c r="L39" s="22"/>
      <c r="M39" s="17"/>
      <c r="N39" s="24"/>
      <c r="O39" s="18"/>
      <c r="P39" s="17"/>
      <c r="R39">
        <f t="shared" si="0"/>
        <v>1900</v>
      </c>
    </row>
    <row r="40" spans="1:18" x14ac:dyDescent="0.25">
      <c r="A40" s="40" t="str">
        <f t="shared" si="12"/>
        <v/>
      </c>
      <c r="B40" s="17"/>
      <c r="C40" s="18"/>
      <c r="D40" s="17"/>
      <c r="E40" s="20"/>
      <c r="F40" s="21"/>
      <c r="G40" s="17"/>
      <c r="H40" s="17"/>
      <c r="I40" s="17"/>
      <c r="J40" s="20"/>
      <c r="K40" s="20"/>
      <c r="L40" s="22"/>
      <c r="M40" s="17"/>
      <c r="N40" s="24"/>
      <c r="O40" s="18"/>
      <c r="P40" s="17"/>
      <c r="R40">
        <f t="shared" si="0"/>
        <v>1900</v>
      </c>
    </row>
    <row r="41" spans="1:18" x14ac:dyDescent="0.25">
      <c r="A41" s="40" t="str">
        <f t="shared" si="12"/>
        <v/>
      </c>
      <c r="B41" s="17"/>
      <c r="C41" s="18"/>
      <c r="D41" s="17"/>
      <c r="E41" s="20"/>
      <c r="F41" s="21"/>
      <c r="G41" s="17"/>
      <c r="H41" s="17"/>
      <c r="I41" s="17"/>
      <c r="J41" s="20"/>
      <c r="K41" s="20"/>
      <c r="L41" s="22"/>
      <c r="M41" s="17"/>
      <c r="N41" s="24"/>
      <c r="O41" s="18"/>
      <c r="P41" s="17"/>
      <c r="R41">
        <f t="shared" si="0"/>
        <v>1900</v>
      </c>
    </row>
    <row r="42" spans="1:18" x14ac:dyDescent="0.25">
      <c r="A42" s="40" t="str">
        <f t="shared" si="12"/>
        <v/>
      </c>
      <c r="B42" s="17"/>
      <c r="C42" s="18"/>
      <c r="D42" s="17"/>
      <c r="E42" s="20"/>
      <c r="F42" s="21"/>
      <c r="G42" s="17"/>
      <c r="H42" s="17"/>
      <c r="I42" s="17"/>
      <c r="J42" s="20"/>
      <c r="K42" s="20"/>
      <c r="L42" s="22"/>
      <c r="M42" s="17"/>
      <c r="N42" s="24"/>
      <c r="O42" s="18"/>
      <c r="P42" s="17"/>
      <c r="R42">
        <f t="shared" si="0"/>
        <v>1900</v>
      </c>
    </row>
    <row r="43" spans="1:18" x14ac:dyDescent="0.25">
      <c r="A43" s="40" t="str">
        <f t="shared" si="12"/>
        <v/>
      </c>
      <c r="B43" s="26"/>
      <c r="C43" s="26"/>
      <c r="D43" s="26"/>
      <c r="E43" s="26"/>
      <c r="F43" s="27"/>
      <c r="G43" s="26"/>
      <c r="H43" s="17"/>
      <c r="I43" s="26"/>
      <c r="J43" s="20"/>
      <c r="K43" s="20"/>
      <c r="L43" s="22"/>
      <c r="M43" s="26"/>
      <c r="N43" s="24"/>
      <c r="O43" s="26"/>
      <c r="P43" s="26"/>
      <c r="R43">
        <f t="shared" si="0"/>
        <v>1900</v>
      </c>
    </row>
    <row r="44" spans="1:18" x14ac:dyDescent="0.25">
      <c r="A44" s="40" t="str">
        <f t="shared" si="12"/>
        <v/>
      </c>
      <c r="B44" s="26"/>
      <c r="C44" s="26"/>
      <c r="D44" s="26"/>
      <c r="E44" s="26"/>
      <c r="F44" s="27"/>
      <c r="G44" s="26"/>
      <c r="H44" s="17"/>
      <c r="I44" s="26"/>
      <c r="J44" s="20"/>
      <c r="K44" s="20"/>
      <c r="L44" s="22"/>
      <c r="M44" s="26"/>
      <c r="N44" s="24"/>
      <c r="O44" s="26"/>
      <c r="P44" s="26"/>
      <c r="R44">
        <f t="shared" si="0"/>
        <v>1900</v>
      </c>
    </row>
    <row r="45" spans="1:18" x14ac:dyDescent="0.25">
      <c r="A45" s="40" t="str">
        <f t="shared" si="12"/>
        <v/>
      </c>
      <c r="B45" s="26"/>
      <c r="C45" s="26"/>
      <c r="D45" s="26"/>
      <c r="E45" s="26"/>
      <c r="F45" s="27"/>
      <c r="G45" s="26"/>
      <c r="H45" s="17"/>
      <c r="I45" s="17"/>
      <c r="J45" s="20"/>
      <c r="K45" s="20"/>
      <c r="L45" s="22"/>
      <c r="M45" s="26"/>
      <c r="N45" s="24"/>
      <c r="O45" s="26"/>
      <c r="P45" s="26"/>
      <c r="R45">
        <f t="shared" si="0"/>
        <v>1900</v>
      </c>
    </row>
    <row r="46" spans="1:18" x14ac:dyDescent="0.25">
      <c r="A46" s="40" t="str">
        <f t="shared" si="12"/>
        <v/>
      </c>
      <c r="B46" s="26"/>
      <c r="C46" s="26"/>
      <c r="D46" s="26"/>
      <c r="E46" s="26"/>
      <c r="F46" s="27"/>
      <c r="G46" s="26"/>
      <c r="H46" s="17"/>
      <c r="I46" s="17"/>
      <c r="J46" s="20"/>
      <c r="K46" s="20"/>
      <c r="L46" s="22"/>
      <c r="M46" s="26"/>
      <c r="N46" s="24"/>
      <c r="O46" s="26"/>
      <c r="P46" s="26"/>
      <c r="R46">
        <f t="shared" si="0"/>
        <v>1900</v>
      </c>
    </row>
    <row r="47" spans="1:18" x14ac:dyDescent="0.25">
      <c r="A47" s="40" t="str">
        <f t="shared" si="12"/>
        <v/>
      </c>
      <c r="B47" s="26"/>
      <c r="C47" s="26"/>
      <c r="D47" s="26"/>
      <c r="E47" s="26"/>
      <c r="F47" s="27"/>
      <c r="G47" s="26"/>
      <c r="H47" s="17"/>
      <c r="I47" s="17"/>
      <c r="J47" s="20"/>
      <c r="K47" s="20"/>
      <c r="L47" s="22"/>
      <c r="M47" s="26"/>
      <c r="N47" s="24"/>
      <c r="O47" s="26"/>
      <c r="P47" s="26"/>
      <c r="R47">
        <f t="shared" si="0"/>
        <v>1900</v>
      </c>
    </row>
    <row r="48" spans="1:18" x14ac:dyDescent="0.25">
      <c r="A48" s="40" t="str">
        <f t="shared" si="12"/>
        <v/>
      </c>
      <c r="B48" s="26"/>
      <c r="C48" s="26"/>
      <c r="D48" s="26"/>
      <c r="E48" s="26"/>
      <c r="F48" s="27"/>
      <c r="G48" s="26"/>
      <c r="H48" s="17"/>
      <c r="I48" s="17"/>
      <c r="J48" s="20"/>
      <c r="K48" s="20"/>
      <c r="L48" s="22"/>
      <c r="M48" s="26"/>
      <c r="N48" s="24"/>
      <c r="O48" s="26"/>
      <c r="P48" s="26"/>
      <c r="R48">
        <f t="shared" si="0"/>
        <v>1900</v>
      </c>
    </row>
    <row r="49" spans="1:18" x14ac:dyDescent="0.25">
      <c r="A49" s="40" t="str">
        <f t="shared" si="12"/>
        <v/>
      </c>
      <c r="B49" s="26"/>
      <c r="C49" s="26"/>
      <c r="D49" s="26"/>
      <c r="E49" s="26"/>
      <c r="F49" s="27"/>
      <c r="G49" s="26"/>
      <c r="H49" s="17"/>
      <c r="I49" s="17"/>
      <c r="J49" s="20"/>
      <c r="K49" s="20"/>
      <c r="L49" s="22"/>
      <c r="M49" s="26"/>
      <c r="N49" s="24"/>
      <c r="O49" s="26"/>
      <c r="P49" s="26"/>
      <c r="R49">
        <f t="shared" si="0"/>
        <v>1900</v>
      </c>
    </row>
    <row r="50" spans="1:18" x14ac:dyDescent="0.25">
      <c r="A50" s="40" t="str">
        <f t="shared" si="12"/>
        <v/>
      </c>
      <c r="B50" s="26"/>
      <c r="C50" s="26"/>
      <c r="D50" s="26"/>
      <c r="E50" s="26"/>
      <c r="F50" s="27"/>
      <c r="G50" s="26"/>
      <c r="H50" s="17"/>
      <c r="I50" s="17"/>
      <c r="J50" s="20"/>
      <c r="K50" s="20"/>
      <c r="L50" s="22"/>
      <c r="M50" s="26"/>
      <c r="N50" s="24"/>
      <c r="O50" s="26"/>
      <c r="P50" s="26"/>
      <c r="R50">
        <f t="shared" ref="R50:R113" si="14">YEAR(N50)</f>
        <v>1900</v>
      </c>
    </row>
    <row r="51" spans="1:18" x14ac:dyDescent="0.25">
      <c r="A51" s="40" t="str">
        <f t="shared" ref="A51:A114" si="15">IF(N51&lt;&gt;0,MONTH(N51),"")</f>
        <v/>
      </c>
      <c r="B51" s="26"/>
      <c r="C51" s="26"/>
      <c r="D51" s="26"/>
      <c r="E51" s="26"/>
      <c r="F51" s="27"/>
      <c r="G51" s="26"/>
      <c r="H51" s="17"/>
      <c r="I51" s="17"/>
      <c r="J51" s="20"/>
      <c r="K51" s="20"/>
      <c r="L51" s="22"/>
      <c r="M51" s="26"/>
      <c r="N51" s="24"/>
      <c r="O51" s="26"/>
      <c r="P51" s="26"/>
      <c r="R51">
        <f t="shared" si="14"/>
        <v>1900</v>
      </c>
    </row>
    <row r="52" spans="1:18" x14ac:dyDescent="0.25">
      <c r="A52" s="40" t="str">
        <f t="shared" si="15"/>
        <v/>
      </c>
      <c r="B52" s="26"/>
      <c r="C52" s="26"/>
      <c r="D52" s="26"/>
      <c r="E52" s="26"/>
      <c r="F52" s="27"/>
      <c r="G52" s="26"/>
      <c r="H52" s="17"/>
      <c r="I52" s="17"/>
      <c r="J52" s="20"/>
      <c r="K52" s="20"/>
      <c r="L52" s="22"/>
      <c r="M52" s="26"/>
      <c r="N52" s="24"/>
      <c r="O52" s="26"/>
      <c r="P52" s="26"/>
      <c r="R52">
        <f t="shared" si="14"/>
        <v>1900</v>
      </c>
    </row>
    <row r="53" spans="1:18" x14ac:dyDescent="0.25">
      <c r="A53" s="40" t="str">
        <f t="shared" si="15"/>
        <v/>
      </c>
      <c r="B53" s="26"/>
      <c r="C53" s="26"/>
      <c r="D53" s="26"/>
      <c r="E53" s="26"/>
      <c r="F53" s="27"/>
      <c r="G53" s="26"/>
      <c r="H53" s="17"/>
      <c r="I53" s="17"/>
      <c r="J53" s="20"/>
      <c r="K53" s="20"/>
      <c r="L53" s="22"/>
      <c r="M53" s="26"/>
      <c r="N53" s="24"/>
      <c r="O53" s="26"/>
      <c r="P53" s="26"/>
      <c r="R53">
        <f t="shared" si="14"/>
        <v>1900</v>
      </c>
    </row>
    <row r="54" spans="1:18" x14ac:dyDescent="0.25">
      <c r="A54" s="40" t="str">
        <f t="shared" si="15"/>
        <v/>
      </c>
      <c r="B54" s="26"/>
      <c r="C54" s="26"/>
      <c r="D54" s="26"/>
      <c r="E54" s="26"/>
      <c r="F54" s="27"/>
      <c r="G54" s="26"/>
      <c r="H54" s="17"/>
      <c r="I54" s="17"/>
      <c r="J54" s="20"/>
      <c r="K54" s="20"/>
      <c r="L54" s="22"/>
      <c r="M54" s="26"/>
      <c r="N54" s="24"/>
      <c r="O54" s="26"/>
      <c r="P54" s="26"/>
      <c r="R54">
        <f t="shared" si="14"/>
        <v>1900</v>
      </c>
    </row>
    <row r="55" spans="1:18" x14ac:dyDescent="0.25">
      <c r="A55" s="40" t="str">
        <f t="shared" si="15"/>
        <v/>
      </c>
      <c r="B55" s="26"/>
      <c r="C55" s="26"/>
      <c r="D55" s="26"/>
      <c r="E55" s="26"/>
      <c r="F55" s="27"/>
      <c r="G55" s="26"/>
      <c r="H55" s="17"/>
      <c r="I55" s="17"/>
      <c r="J55" s="20"/>
      <c r="K55" s="20"/>
      <c r="L55" s="22"/>
      <c r="M55" s="26"/>
      <c r="N55" s="24"/>
      <c r="O55" s="26"/>
      <c r="P55" s="26"/>
      <c r="R55">
        <f t="shared" si="14"/>
        <v>1900</v>
      </c>
    </row>
    <row r="56" spans="1:18" x14ac:dyDescent="0.25">
      <c r="A56" s="40" t="str">
        <f t="shared" si="15"/>
        <v/>
      </c>
      <c r="B56" s="26"/>
      <c r="C56" s="26"/>
      <c r="D56" s="26"/>
      <c r="E56" s="26"/>
      <c r="F56" s="27"/>
      <c r="G56" s="26"/>
      <c r="H56" s="17"/>
      <c r="I56" s="17"/>
      <c r="J56" s="20"/>
      <c r="K56" s="20"/>
      <c r="L56" s="22"/>
      <c r="M56" s="26"/>
      <c r="N56" s="24"/>
      <c r="O56" s="26"/>
      <c r="P56" s="26"/>
      <c r="R56">
        <f t="shared" si="14"/>
        <v>1900</v>
      </c>
    </row>
    <row r="57" spans="1:18" x14ac:dyDescent="0.25">
      <c r="A57" s="40" t="str">
        <f t="shared" si="15"/>
        <v/>
      </c>
      <c r="B57" s="26"/>
      <c r="C57" s="26"/>
      <c r="D57" s="26"/>
      <c r="E57" s="26"/>
      <c r="F57" s="27"/>
      <c r="G57" s="26"/>
      <c r="H57" s="17"/>
      <c r="I57" s="26"/>
      <c r="J57" s="20"/>
      <c r="K57" s="20"/>
      <c r="L57" s="22"/>
      <c r="M57" s="26"/>
      <c r="N57" s="24"/>
      <c r="O57" s="26"/>
      <c r="P57" s="26"/>
      <c r="R57">
        <f t="shared" si="14"/>
        <v>1900</v>
      </c>
    </row>
    <row r="58" spans="1:18" x14ac:dyDescent="0.25">
      <c r="A58" s="40" t="str">
        <f t="shared" si="15"/>
        <v/>
      </c>
      <c r="B58" s="26"/>
      <c r="C58" s="26"/>
      <c r="D58" s="26"/>
      <c r="E58" s="26"/>
      <c r="F58" s="27"/>
      <c r="G58" s="26"/>
      <c r="H58" s="17"/>
      <c r="I58" s="26"/>
      <c r="J58" s="20"/>
      <c r="K58" s="20"/>
      <c r="L58" s="22"/>
      <c r="M58" s="26"/>
      <c r="N58" s="24"/>
      <c r="O58" s="26"/>
      <c r="P58" s="26"/>
      <c r="R58">
        <f t="shared" si="14"/>
        <v>1900</v>
      </c>
    </row>
    <row r="59" spans="1:18" x14ac:dyDescent="0.25">
      <c r="A59" s="40" t="str">
        <f t="shared" si="15"/>
        <v/>
      </c>
      <c r="B59" s="26"/>
      <c r="C59" s="26"/>
      <c r="D59" s="26"/>
      <c r="E59" s="26"/>
      <c r="F59" s="27"/>
      <c r="G59" s="26"/>
      <c r="H59" s="17"/>
      <c r="I59" s="26"/>
      <c r="J59" s="20"/>
      <c r="K59" s="20"/>
      <c r="L59" s="22"/>
      <c r="M59" s="26"/>
      <c r="N59" s="24"/>
      <c r="O59" s="26"/>
      <c r="P59" s="26"/>
      <c r="R59">
        <f t="shared" si="14"/>
        <v>1900</v>
      </c>
    </row>
    <row r="60" spans="1:18" x14ac:dyDescent="0.25">
      <c r="A60" s="40" t="str">
        <f t="shared" si="15"/>
        <v/>
      </c>
      <c r="B60" s="26"/>
      <c r="C60" s="26"/>
      <c r="D60" s="26"/>
      <c r="E60" s="26"/>
      <c r="F60" s="27"/>
      <c r="G60" s="26"/>
      <c r="H60" s="17"/>
      <c r="I60" s="26"/>
      <c r="J60" s="20"/>
      <c r="K60" s="20"/>
      <c r="L60" s="22"/>
      <c r="M60" s="26"/>
      <c r="N60" s="24"/>
      <c r="O60" s="26"/>
      <c r="P60" s="26"/>
      <c r="R60">
        <f t="shared" si="14"/>
        <v>1900</v>
      </c>
    </row>
    <row r="61" spans="1:18" x14ac:dyDescent="0.25">
      <c r="A61" s="40" t="str">
        <f t="shared" si="15"/>
        <v/>
      </c>
      <c r="B61" s="26"/>
      <c r="C61" s="26"/>
      <c r="D61" s="26"/>
      <c r="E61" s="26"/>
      <c r="F61" s="27"/>
      <c r="G61" s="26"/>
      <c r="H61" s="17"/>
      <c r="I61" s="26"/>
      <c r="J61" s="20"/>
      <c r="K61" s="20"/>
      <c r="L61" s="22"/>
      <c r="M61" s="26"/>
      <c r="N61" s="24"/>
      <c r="O61" s="26"/>
      <c r="P61" s="26"/>
      <c r="R61">
        <f t="shared" si="14"/>
        <v>1900</v>
      </c>
    </row>
    <row r="62" spans="1:18" x14ac:dyDescent="0.25">
      <c r="A62" s="40" t="str">
        <f t="shared" si="15"/>
        <v/>
      </c>
      <c r="B62" s="26"/>
      <c r="C62" s="26"/>
      <c r="D62" s="26"/>
      <c r="E62" s="26"/>
      <c r="F62" s="27"/>
      <c r="G62" s="26"/>
      <c r="H62" s="17"/>
      <c r="I62" s="26"/>
      <c r="J62" s="20"/>
      <c r="K62" s="20"/>
      <c r="L62" s="22"/>
      <c r="M62" s="26"/>
      <c r="N62" s="24"/>
      <c r="O62" s="26"/>
      <c r="P62" s="26"/>
      <c r="R62">
        <f t="shared" si="14"/>
        <v>1900</v>
      </c>
    </row>
    <row r="63" spans="1:18" x14ac:dyDescent="0.25">
      <c r="A63" s="40" t="str">
        <f t="shared" si="15"/>
        <v/>
      </c>
      <c r="B63" s="26"/>
      <c r="C63" s="26"/>
      <c r="D63" s="26"/>
      <c r="E63" s="26"/>
      <c r="F63" s="27"/>
      <c r="G63" s="26"/>
      <c r="H63" s="17"/>
      <c r="I63" s="26"/>
      <c r="J63" s="20"/>
      <c r="K63" s="20"/>
      <c r="L63" s="22"/>
      <c r="M63" s="26"/>
      <c r="N63" s="24"/>
      <c r="O63" s="26"/>
      <c r="P63" s="26"/>
      <c r="R63">
        <f t="shared" si="14"/>
        <v>1900</v>
      </c>
    </row>
    <row r="64" spans="1:18" x14ac:dyDescent="0.25">
      <c r="A64" s="40" t="str">
        <f t="shared" si="15"/>
        <v/>
      </c>
      <c r="B64" s="26"/>
      <c r="C64" s="26"/>
      <c r="D64" s="26"/>
      <c r="E64" s="26"/>
      <c r="F64" s="27"/>
      <c r="G64" s="26"/>
      <c r="H64" s="17"/>
      <c r="I64" s="26"/>
      <c r="J64" s="20"/>
      <c r="K64" s="20"/>
      <c r="L64" s="22"/>
      <c r="M64" s="26"/>
      <c r="N64" s="24"/>
      <c r="O64" s="26"/>
      <c r="P64" s="26"/>
      <c r="R64">
        <f t="shared" si="14"/>
        <v>1900</v>
      </c>
    </row>
    <row r="65" spans="1:18" x14ac:dyDescent="0.25">
      <c r="A65" s="40" t="str">
        <f t="shared" si="15"/>
        <v/>
      </c>
      <c r="B65" s="26"/>
      <c r="C65" s="26"/>
      <c r="D65" s="26"/>
      <c r="E65" s="26"/>
      <c r="F65" s="27"/>
      <c r="G65" s="26"/>
      <c r="H65" s="17"/>
      <c r="I65" s="26"/>
      <c r="J65" s="20"/>
      <c r="K65" s="20"/>
      <c r="L65" s="22"/>
      <c r="M65" s="26"/>
      <c r="N65" s="24"/>
      <c r="O65" s="26"/>
      <c r="P65" s="26"/>
      <c r="R65">
        <f t="shared" si="14"/>
        <v>1900</v>
      </c>
    </row>
    <row r="66" spans="1:18" x14ac:dyDescent="0.25">
      <c r="A66" s="40" t="str">
        <f t="shared" si="15"/>
        <v/>
      </c>
      <c r="B66" s="26"/>
      <c r="C66" s="26"/>
      <c r="D66" s="26"/>
      <c r="E66" s="26"/>
      <c r="F66" s="27"/>
      <c r="G66" s="26"/>
      <c r="H66" s="17"/>
      <c r="I66" s="26"/>
      <c r="J66" s="20"/>
      <c r="K66" s="20"/>
      <c r="L66" s="22"/>
      <c r="M66" s="26"/>
      <c r="N66" s="24"/>
      <c r="O66" s="26"/>
      <c r="P66" s="26"/>
      <c r="R66">
        <f t="shared" si="14"/>
        <v>1900</v>
      </c>
    </row>
    <row r="67" spans="1:18" x14ac:dyDescent="0.25">
      <c r="A67" s="40" t="str">
        <f t="shared" si="15"/>
        <v/>
      </c>
      <c r="B67" s="26"/>
      <c r="C67" s="26"/>
      <c r="D67" s="26"/>
      <c r="E67" s="26"/>
      <c r="F67" s="27"/>
      <c r="G67" s="26"/>
      <c r="H67" s="17"/>
      <c r="I67" s="26"/>
      <c r="J67" s="20"/>
      <c r="K67" s="20"/>
      <c r="L67" s="22"/>
      <c r="M67" s="26"/>
      <c r="N67" s="24"/>
      <c r="O67" s="26"/>
      <c r="P67" s="26"/>
      <c r="R67">
        <f t="shared" si="14"/>
        <v>1900</v>
      </c>
    </row>
    <row r="68" spans="1:18" x14ac:dyDescent="0.25">
      <c r="A68" s="40" t="str">
        <f t="shared" si="15"/>
        <v/>
      </c>
      <c r="B68" s="26"/>
      <c r="C68" s="26"/>
      <c r="D68" s="26"/>
      <c r="E68" s="26"/>
      <c r="F68" s="27"/>
      <c r="G68" s="26"/>
      <c r="H68" s="17"/>
      <c r="I68" s="26"/>
      <c r="J68" s="20"/>
      <c r="K68" s="20"/>
      <c r="L68" s="22"/>
      <c r="M68" s="26"/>
      <c r="N68" s="24"/>
      <c r="O68" s="26"/>
      <c r="P68" s="26"/>
      <c r="R68">
        <f t="shared" si="14"/>
        <v>1900</v>
      </c>
    </row>
    <row r="69" spans="1:18" x14ac:dyDescent="0.25">
      <c r="A69" s="40" t="str">
        <f t="shared" si="15"/>
        <v/>
      </c>
      <c r="B69" s="26"/>
      <c r="C69" s="26"/>
      <c r="D69" s="26"/>
      <c r="E69" s="26"/>
      <c r="F69" s="27"/>
      <c r="G69" s="26"/>
      <c r="H69" s="17"/>
      <c r="I69" s="26"/>
      <c r="J69" s="20"/>
      <c r="K69" s="20"/>
      <c r="L69" s="22"/>
      <c r="M69" s="26"/>
      <c r="N69" s="24"/>
      <c r="O69" s="26"/>
      <c r="P69" s="26"/>
      <c r="R69">
        <f t="shared" si="14"/>
        <v>1900</v>
      </c>
    </row>
    <row r="70" spans="1:18" x14ac:dyDescent="0.25">
      <c r="A70" s="40" t="str">
        <f t="shared" si="15"/>
        <v/>
      </c>
      <c r="B70" s="26"/>
      <c r="C70" s="26"/>
      <c r="D70" s="26"/>
      <c r="E70" s="26"/>
      <c r="F70" s="27"/>
      <c r="G70" s="26"/>
      <c r="H70" s="17"/>
      <c r="I70" s="26"/>
      <c r="J70" s="20"/>
      <c r="K70" s="20"/>
      <c r="L70" s="22"/>
      <c r="M70" s="26"/>
      <c r="N70" s="24"/>
      <c r="O70" s="26"/>
      <c r="P70" s="26"/>
      <c r="R70">
        <f t="shared" si="14"/>
        <v>1900</v>
      </c>
    </row>
    <row r="71" spans="1:18" x14ac:dyDescent="0.25">
      <c r="A71" s="40" t="str">
        <f t="shared" si="15"/>
        <v/>
      </c>
      <c r="B71" s="26"/>
      <c r="C71" s="26"/>
      <c r="D71" s="26"/>
      <c r="E71" s="26"/>
      <c r="F71" s="27"/>
      <c r="G71" s="26"/>
      <c r="H71" s="17"/>
      <c r="I71" s="26"/>
      <c r="J71" s="20"/>
      <c r="K71" s="20"/>
      <c r="L71" s="22"/>
      <c r="M71" s="26"/>
      <c r="N71" s="24"/>
      <c r="O71" s="26"/>
      <c r="P71" s="26"/>
      <c r="R71">
        <f t="shared" si="14"/>
        <v>1900</v>
      </c>
    </row>
    <row r="72" spans="1:18" x14ac:dyDescent="0.25">
      <c r="A72" s="40" t="str">
        <f t="shared" si="15"/>
        <v/>
      </c>
      <c r="B72" s="26"/>
      <c r="C72" s="26"/>
      <c r="D72" s="26"/>
      <c r="E72" s="26"/>
      <c r="F72" s="27"/>
      <c r="G72" s="26"/>
      <c r="H72" s="17"/>
      <c r="I72" s="26"/>
      <c r="J72" s="20"/>
      <c r="K72" s="20"/>
      <c r="L72" s="22"/>
      <c r="M72" s="26"/>
      <c r="N72" s="24"/>
      <c r="O72" s="26"/>
      <c r="P72" s="26"/>
      <c r="R72">
        <f t="shared" si="14"/>
        <v>1900</v>
      </c>
    </row>
    <row r="73" spans="1:18" x14ac:dyDescent="0.25">
      <c r="A73" s="40" t="str">
        <f t="shared" si="15"/>
        <v/>
      </c>
      <c r="B73" s="26"/>
      <c r="C73" s="26"/>
      <c r="D73" s="26"/>
      <c r="E73" s="26"/>
      <c r="F73" s="27"/>
      <c r="G73" s="26"/>
      <c r="H73" s="17"/>
      <c r="I73" s="26"/>
      <c r="J73" s="20"/>
      <c r="K73" s="20"/>
      <c r="L73" s="22"/>
      <c r="M73" s="26"/>
      <c r="N73" s="24"/>
      <c r="O73" s="26"/>
      <c r="P73" s="26"/>
      <c r="R73">
        <f t="shared" si="14"/>
        <v>1900</v>
      </c>
    </row>
    <row r="74" spans="1:18" x14ac:dyDescent="0.25">
      <c r="A74" s="40" t="str">
        <f t="shared" si="15"/>
        <v/>
      </c>
      <c r="B74" s="26"/>
      <c r="C74" s="26"/>
      <c r="D74" s="26"/>
      <c r="E74" s="26"/>
      <c r="F74" s="27"/>
      <c r="G74" s="26"/>
      <c r="H74" s="17"/>
      <c r="I74" s="26"/>
      <c r="J74" s="20"/>
      <c r="K74" s="20"/>
      <c r="L74" s="22"/>
      <c r="M74" s="26"/>
      <c r="N74" s="24"/>
      <c r="O74" s="26"/>
      <c r="P74" s="26"/>
      <c r="R74">
        <f t="shared" si="14"/>
        <v>1900</v>
      </c>
    </row>
    <row r="75" spans="1:18" x14ac:dyDescent="0.25">
      <c r="A75" s="40" t="str">
        <f t="shared" si="15"/>
        <v/>
      </c>
      <c r="B75" s="26"/>
      <c r="C75" s="26"/>
      <c r="D75" s="26"/>
      <c r="E75" s="26"/>
      <c r="F75" s="27"/>
      <c r="G75" s="26"/>
      <c r="H75" s="17"/>
      <c r="I75" s="26"/>
      <c r="J75" s="20"/>
      <c r="K75" s="20"/>
      <c r="L75" s="22"/>
      <c r="M75" s="26"/>
      <c r="N75" s="24"/>
      <c r="O75" s="26"/>
      <c r="P75" s="26"/>
      <c r="R75">
        <f t="shared" si="14"/>
        <v>1900</v>
      </c>
    </row>
    <row r="76" spans="1:18" x14ac:dyDescent="0.25">
      <c r="A76" s="40" t="str">
        <f t="shared" si="15"/>
        <v/>
      </c>
      <c r="B76" s="26"/>
      <c r="C76" s="26"/>
      <c r="D76" s="26"/>
      <c r="E76" s="26"/>
      <c r="F76" s="27"/>
      <c r="G76" s="26"/>
      <c r="H76" s="17"/>
      <c r="I76" s="26"/>
      <c r="J76" s="20"/>
      <c r="K76" s="20"/>
      <c r="L76" s="22"/>
      <c r="M76" s="26"/>
      <c r="N76" s="24"/>
      <c r="O76" s="26"/>
      <c r="P76" s="26"/>
      <c r="R76">
        <f t="shared" si="14"/>
        <v>1900</v>
      </c>
    </row>
    <row r="77" spans="1:18" x14ac:dyDescent="0.25">
      <c r="A77" s="40" t="str">
        <f t="shared" si="15"/>
        <v/>
      </c>
      <c r="B77" s="26"/>
      <c r="C77" s="26"/>
      <c r="D77" s="26"/>
      <c r="E77" s="26"/>
      <c r="F77" s="27"/>
      <c r="G77" s="26"/>
      <c r="H77" s="17"/>
      <c r="I77" s="26"/>
      <c r="J77" s="20"/>
      <c r="K77" s="20"/>
      <c r="L77" s="22"/>
      <c r="M77" s="26"/>
      <c r="N77" s="24"/>
      <c r="O77" s="26"/>
      <c r="P77" s="26"/>
      <c r="R77">
        <f t="shared" si="14"/>
        <v>1900</v>
      </c>
    </row>
    <row r="78" spans="1:18" x14ac:dyDescent="0.25">
      <c r="A78" s="40" t="str">
        <f t="shared" si="15"/>
        <v/>
      </c>
      <c r="B78" s="26"/>
      <c r="C78" s="26"/>
      <c r="D78" s="26"/>
      <c r="E78" s="26"/>
      <c r="F78" s="27"/>
      <c r="G78" s="26"/>
      <c r="H78" s="17"/>
      <c r="I78" s="26"/>
      <c r="J78" s="20"/>
      <c r="K78" s="20"/>
      <c r="L78" s="22"/>
      <c r="M78" s="26"/>
      <c r="N78" s="24"/>
      <c r="O78" s="26"/>
      <c r="P78" s="26"/>
      <c r="R78">
        <f t="shared" si="14"/>
        <v>1900</v>
      </c>
    </row>
    <row r="79" spans="1:18" x14ac:dyDescent="0.25">
      <c r="A79" s="40" t="str">
        <f t="shared" si="15"/>
        <v/>
      </c>
      <c r="B79" s="26"/>
      <c r="C79" s="26"/>
      <c r="D79" s="26"/>
      <c r="E79" s="26"/>
      <c r="F79" s="27"/>
      <c r="G79" s="26"/>
      <c r="H79" s="17"/>
      <c r="I79" s="26"/>
      <c r="J79" s="20"/>
      <c r="K79" s="20"/>
      <c r="L79" s="22"/>
      <c r="M79" s="26"/>
      <c r="N79" s="24"/>
      <c r="O79" s="26"/>
      <c r="P79" s="26"/>
      <c r="R79">
        <f t="shared" si="14"/>
        <v>1900</v>
      </c>
    </row>
    <row r="80" spans="1:18" x14ac:dyDescent="0.25">
      <c r="A80" s="40" t="str">
        <f t="shared" si="15"/>
        <v/>
      </c>
      <c r="B80" s="26"/>
      <c r="C80" s="26"/>
      <c r="D80" s="26"/>
      <c r="E80" s="26"/>
      <c r="F80" s="27"/>
      <c r="G80" s="26"/>
      <c r="H80" s="17"/>
      <c r="I80" s="26"/>
      <c r="J80" s="20"/>
      <c r="K80" s="20"/>
      <c r="L80" s="22"/>
      <c r="M80" s="26"/>
      <c r="N80" s="24"/>
      <c r="O80" s="26"/>
      <c r="P80" s="26"/>
      <c r="R80">
        <f t="shared" si="14"/>
        <v>1900</v>
      </c>
    </row>
    <row r="81" spans="1:18" x14ac:dyDescent="0.25">
      <c r="A81" s="40" t="str">
        <f t="shared" si="15"/>
        <v/>
      </c>
      <c r="B81" s="26"/>
      <c r="C81" s="26"/>
      <c r="D81" s="26"/>
      <c r="E81" s="26"/>
      <c r="F81" s="27"/>
      <c r="G81" s="26"/>
      <c r="H81" s="17"/>
      <c r="I81" s="26"/>
      <c r="J81" s="20"/>
      <c r="K81" s="20"/>
      <c r="L81" s="22"/>
      <c r="M81" s="26"/>
      <c r="N81" s="24"/>
      <c r="O81" s="26"/>
      <c r="P81" s="26"/>
      <c r="R81">
        <f t="shared" si="14"/>
        <v>1900</v>
      </c>
    </row>
    <row r="82" spans="1:18" x14ac:dyDescent="0.25">
      <c r="A82" s="40" t="str">
        <f t="shared" si="15"/>
        <v/>
      </c>
      <c r="B82" s="26"/>
      <c r="C82" s="26"/>
      <c r="D82" s="26"/>
      <c r="E82" s="26"/>
      <c r="F82" s="27"/>
      <c r="G82" s="26"/>
      <c r="H82" s="17"/>
      <c r="I82" s="26"/>
      <c r="J82" s="20"/>
      <c r="K82" s="20"/>
      <c r="L82" s="22"/>
      <c r="M82" s="26"/>
      <c r="N82" s="24"/>
      <c r="O82" s="26"/>
      <c r="P82" s="26"/>
      <c r="R82">
        <f t="shared" si="14"/>
        <v>1900</v>
      </c>
    </row>
    <row r="83" spans="1:18" x14ac:dyDescent="0.25">
      <c r="A83" s="40" t="str">
        <f t="shared" si="15"/>
        <v/>
      </c>
      <c r="B83" s="26"/>
      <c r="C83" s="26"/>
      <c r="D83" s="26"/>
      <c r="E83" s="26"/>
      <c r="F83" s="27"/>
      <c r="G83" s="26"/>
      <c r="H83" s="17"/>
      <c r="I83" s="26"/>
      <c r="J83" s="20"/>
      <c r="K83" s="20"/>
      <c r="L83" s="22"/>
      <c r="M83" s="26"/>
      <c r="N83" s="24"/>
      <c r="O83" s="26"/>
      <c r="P83" s="26"/>
      <c r="R83">
        <f t="shared" si="14"/>
        <v>1900</v>
      </c>
    </row>
    <row r="84" spans="1:18" x14ac:dyDescent="0.25">
      <c r="A84" s="40" t="str">
        <f t="shared" si="15"/>
        <v/>
      </c>
      <c r="B84" s="26"/>
      <c r="C84" s="26"/>
      <c r="D84" s="26"/>
      <c r="E84" s="26"/>
      <c r="F84" s="27"/>
      <c r="G84" s="26"/>
      <c r="H84" s="17"/>
      <c r="I84" s="26"/>
      <c r="J84" s="20"/>
      <c r="K84" s="20"/>
      <c r="L84" s="22"/>
      <c r="M84" s="26"/>
      <c r="N84" s="24"/>
      <c r="O84" s="26"/>
      <c r="P84" s="26"/>
      <c r="R84">
        <f t="shared" si="14"/>
        <v>1900</v>
      </c>
    </row>
    <row r="85" spans="1:18" x14ac:dyDescent="0.25">
      <c r="A85" s="40" t="str">
        <f t="shared" si="15"/>
        <v/>
      </c>
      <c r="B85" s="26"/>
      <c r="C85" s="26"/>
      <c r="D85" s="26"/>
      <c r="E85" s="26"/>
      <c r="F85" s="27"/>
      <c r="G85" s="26"/>
      <c r="H85" s="17"/>
      <c r="I85" s="26"/>
      <c r="J85" s="20"/>
      <c r="K85" s="20"/>
      <c r="L85" s="22"/>
      <c r="M85" s="26"/>
      <c r="N85" s="24"/>
      <c r="O85" s="26"/>
      <c r="P85" s="26"/>
      <c r="R85">
        <f t="shared" si="14"/>
        <v>1900</v>
      </c>
    </row>
    <row r="86" spans="1:18" x14ac:dyDescent="0.25">
      <c r="A86" s="40" t="str">
        <f t="shared" si="15"/>
        <v/>
      </c>
      <c r="B86" s="26"/>
      <c r="C86" s="26"/>
      <c r="D86" s="26"/>
      <c r="E86" s="26"/>
      <c r="F86" s="27"/>
      <c r="G86" s="26"/>
      <c r="H86" s="17"/>
      <c r="I86" s="26"/>
      <c r="J86" s="20"/>
      <c r="K86" s="20"/>
      <c r="L86" s="22"/>
      <c r="M86" s="26"/>
      <c r="N86" s="24"/>
      <c r="O86" s="26"/>
      <c r="P86" s="26"/>
      <c r="R86">
        <f t="shared" si="14"/>
        <v>1900</v>
      </c>
    </row>
    <row r="87" spans="1:18" x14ac:dyDescent="0.25">
      <c r="A87" s="40" t="str">
        <f t="shared" si="15"/>
        <v/>
      </c>
      <c r="B87" s="26"/>
      <c r="C87" s="26"/>
      <c r="D87" s="26"/>
      <c r="E87" s="26"/>
      <c r="F87" s="27"/>
      <c r="G87" s="26"/>
      <c r="H87" s="17"/>
      <c r="I87" s="26"/>
      <c r="J87" s="20"/>
      <c r="K87" s="20"/>
      <c r="L87" s="22"/>
      <c r="M87" s="26"/>
      <c r="N87" s="24"/>
      <c r="O87" s="26"/>
      <c r="P87" s="26"/>
      <c r="R87">
        <f t="shared" si="14"/>
        <v>1900</v>
      </c>
    </row>
    <row r="88" spans="1:18" x14ac:dyDescent="0.25">
      <c r="A88" s="40" t="str">
        <f t="shared" si="15"/>
        <v/>
      </c>
      <c r="B88" s="26"/>
      <c r="C88" s="26"/>
      <c r="D88" s="26"/>
      <c r="E88" s="26"/>
      <c r="F88" s="27"/>
      <c r="G88" s="26"/>
      <c r="H88" s="17"/>
      <c r="I88" s="26"/>
      <c r="J88" s="20"/>
      <c r="K88" s="20"/>
      <c r="L88" s="22"/>
      <c r="M88" s="26"/>
      <c r="N88" s="24"/>
      <c r="O88" s="26"/>
      <c r="P88" s="26"/>
      <c r="R88">
        <f t="shared" si="14"/>
        <v>1900</v>
      </c>
    </row>
    <row r="89" spans="1:18" x14ac:dyDescent="0.25">
      <c r="A89" s="40" t="str">
        <f t="shared" si="15"/>
        <v/>
      </c>
      <c r="B89" s="26"/>
      <c r="C89" s="26"/>
      <c r="D89" s="26"/>
      <c r="E89" s="26"/>
      <c r="F89" s="27"/>
      <c r="G89" s="26"/>
      <c r="H89" s="17"/>
      <c r="I89" s="26"/>
      <c r="J89" s="20"/>
      <c r="K89" s="20"/>
      <c r="L89" s="22"/>
      <c r="M89" s="26"/>
      <c r="N89" s="24"/>
      <c r="O89" s="26"/>
      <c r="P89" s="26"/>
      <c r="R89">
        <f t="shared" si="14"/>
        <v>1900</v>
      </c>
    </row>
    <row r="90" spans="1:18" x14ac:dyDescent="0.25">
      <c r="A90" s="40" t="str">
        <f t="shared" si="15"/>
        <v/>
      </c>
      <c r="B90" s="26"/>
      <c r="C90" s="26"/>
      <c r="D90" s="26"/>
      <c r="E90" s="26"/>
      <c r="F90" s="27"/>
      <c r="G90" s="26"/>
      <c r="H90" s="17"/>
      <c r="I90" s="26"/>
      <c r="J90" s="20"/>
      <c r="K90" s="20"/>
      <c r="L90" s="22"/>
      <c r="M90" s="26"/>
      <c r="N90" s="24"/>
      <c r="O90" s="26"/>
      <c r="P90" s="26"/>
      <c r="R90">
        <f t="shared" si="14"/>
        <v>1900</v>
      </c>
    </row>
    <row r="91" spans="1:18" x14ac:dyDescent="0.25">
      <c r="A91" s="40" t="str">
        <f t="shared" si="15"/>
        <v/>
      </c>
      <c r="B91" s="26"/>
      <c r="C91" s="26"/>
      <c r="D91" s="26"/>
      <c r="E91" s="26"/>
      <c r="F91" s="27"/>
      <c r="G91" s="26"/>
      <c r="H91" s="17"/>
      <c r="I91" s="26"/>
      <c r="J91" s="20"/>
      <c r="K91" s="20"/>
      <c r="L91" s="22"/>
      <c r="M91" s="26"/>
      <c r="N91" s="24"/>
      <c r="O91" s="26"/>
      <c r="P91" s="26"/>
      <c r="R91">
        <f t="shared" si="14"/>
        <v>1900</v>
      </c>
    </row>
    <row r="92" spans="1:18" x14ac:dyDescent="0.25">
      <c r="A92" s="40" t="str">
        <f t="shared" si="15"/>
        <v/>
      </c>
      <c r="B92" s="26"/>
      <c r="C92" s="26"/>
      <c r="D92" s="26"/>
      <c r="E92" s="26"/>
      <c r="F92" s="27"/>
      <c r="G92" s="26"/>
      <c r="H92" s="17"/>
      <c r="I92" s="26"/>
      <c r="J92" s="20"/>
      <c r="K92" s="20"/>
      <c r="L92" s="22"/>
      <c r="M92" s="26"/>
      <c r="N92" s="24"/>
      <c r="O92" s="26"/>
      <c r="P92" s="26"/>
      <c r="R92">
        <f t="shared" si="14"/>
        <v>1900</v>
      </c>
    </row>
    <row r="93" spans="1:18" x14ac:dyDescent="0.25">
      <c r="A93" s="40" t="str">
        <f t="shared" si="15"/>
        <v/>
      </c>
      <c r="B93" s="26"/>
      <c r="C93" s="26"/>
      <c r="D93" s="26"/>
      <c r="E93" s="26"/>
      <c r="F93" s="27"/>
      <c r="G93" s="26"/>
      <c r="H93" s="17"/>
      <c r="I93" s="26"/>
      <c r="J93" s="20"/>
      <c r="K93" s="20"/>
      <c r="L93" s="22"/>
      <c r="M93" s="26"/>
      <c r="N93" s="24"/>
      <c r="O93" s="26"/>
      <c r="P93" s="26"/>
      <c r="R93">
        <f t="shared" si="14"/>
        <v>1900</v>
      </c>
    </row>
    <row r="94" spans="1:18" x14ac:dyDescent="0.25">
      <c r="A94" s="40" t="str">
        <f t="shared" si="15"/>
        <v/>
      </c>
      <c r="B94" s="26"/>
      <c r="C94" s="26"/>
      <c r="D94" s="26"/>
      <c r="E94" s="26"/>
      <c r="F94" s="27"/>
      <c r="G94" s="26"/>
      <c r="H94" s="17"/>
      <c r="I94" s="26"/>
      <c r="J94" s="20"/>
      <c r="K94" s="20"/>
      <c r="L94" s="22"/>
      <c r="M94" s="26"/>
      <c r="N94" s="24"/>
      <c r="O94" s="26"/>
      <c r="P94" s="26"/>
      <c r="R94">
        <f t="shared" si="14"/>
        <v>1900</v>
      </c>
    </row>
    <row r="95" spans="1:18" x14ac:dyDescent="0.25">
      <c r="A95" s="40" t="str">
        <f t="shared" si="15"/>
        <v/>
      </c>
      <c r="B95" s="26"/>
      <c r="C95" s="26"/>
      <c r="D95" s="26"/>
      <c r="E95" s="26"/>
      <c r="F95" s="27"/>
      <c r="G95" s="26"/>
      <c r="H95" s="17"/>
      <c r="I95" s="26"/>
      <c r="J95" s="20"/>
      <c r="K95" s="20"/>
      <c r="L95" s="22"/>
      <c r="M95" s="26"/>
      <c r="N95" s="24"/>
      <c r="O95" s="26"/>
      <c r="P95" s="26"/>
      <c r="R95">
        <f t="shared" si="14"/>
        <v>1900</v>
      </c>
    </row>
    <row r="96" spans="1:18" x14ac:dyDescent="0.25">
      <c r="A96" s="40" t="str">
        <f t="shared" si="15"/>
        <v/>
      </c>
      <c r="B96" s="26"/>
      <c r="C96" s="26"/>
      <c r="D96" s="26"/>
      <c r="E96" s="26"/>
      <c r="F96" s="27"/>
      <c r="G96" s="26"/>
      <c r="H96" s="17"/>
      <c r="I96" s="26"/>
      <c r="J96" s="20"/>
      <c r="K96" s="20"/>
      <c r="L96" s="22"/>
      <c r="M96" s="26"/>
      <c r="N96" s="24"/>
      <c r="O96" s="26"/>
      <c r="P96" s="26"/>
      <c r="R96">
        <f t="shared" si="14"/>
        <v>1900</v>
      </c>
    </row>
    <row r="97" spans="1:18" x14ac:dyDescent="0.25">
      <c r="A97" s="40" t="str">
        <f t="shared" si="15"/>
        <v/>
      </c>
      <c r="B97" s="26"/>
      <c r="C97" s="26"/>
      <c r="D97" s="26"/>
      <c r="E97" s="26"/>
      <c r="F97" s="27"/>
      <c r="G97" s="26"/>
      <c r="H97" s="17"/>
      <c r="I97" s="26"/>
      <c r="J97" s="20"/>
      <c r="K97" s="20"/>
      <c r="L97" s="22"/>
      <c r="M97" s="26"/>
      <c r="N97" s="24"/>
      <c r="O97" s="26"/>
      <c r="P97" s="26"/>
      <c r="R97">
        <f t="shared" si="14"/>
        <v>1900</v>
      </c>
    </row>
    <row r="98" spans="1:18" x14ac:dyDescent="0.25">
      <c r="A98" s="40" t="str">
        <f t="shared" si="15"/>
        <v/>
      </c>
      <c r="B98" s="26"/>
      <c r="C98" s="26"/>
      <c r="D98" s="26"/>
      <c r="E98" s="26"/>
      <c r="F98" s="27"/>
      <c r="G98" s="26"/>
      <c r="H98" s="17"/>
      <c r="I98" s="26"/>
      <c r="J98" s="20"/>
      <c r="K98" s="20"/>
      <c r="L98" s="22"/>
      <c r="M98" s="26"/>
      <c r="N98" s="24"/>
      <c r="O98" s="26"/>
      <c r="P98" s="26"/>
      <c r="R98">
        <f t="shared" si="14"/>
        <v>1900</v>
      </c>
    </row>
    <row r="99" spans="1:18" x14ac:dyDescent="0.25">
      <c r="A99" s="40" t="str">
        <f t="shared" si="15"/>
        <v/>
      </c>
      <c r="B99" s="26"/>
      <c r="C99" s="26"/>
      <c r="D99" s="26"/>
      <c r="E99" s="26"/>
      <c r="F99" s="27"/>
      <c r="G99" s="26"/>
      <c r="H99" s="17"/>
      <c r="I99" s="26"/>
      <c r="J99" s="20"/>
      <c r="K99" s="20"/>
      <c r="L99" s="22"/>
      <c r="M99" s="26"/>
      <c r="N99" s="24"/>
      <c r="O99" s="26"/>
      <c r="P99" s="26"/>
      <c r="R99">
        <f t="shared" si="14"/>
        <v>1900</v>
      </c>
    </row>
    <row r="100" spans="1:18" x14ac:dyDescent="0.25">
      <c r="A100" s="40" t="str">
        <f t="shared" si="15"/>
        <v/>
      </c>
      <c r="B100" s="26"/>
      <c r="C100" s="26"/>
      <c r="D100" s="26"/>
      <c r="E100" s="26"/>
      <c r="F100" s="27"/>
      <c r="G100" s="26"/>
      <c r="H100" s="17"/>
      <c r="I100" s="26"/>
      <c r="J100" s="20"/>
      <c r="K100" s="20"/>
      <c r="L100" s="22"/>
      <c r="M100" s="26"/>
      <c r="N100" s="24"/>
      <c r="O100" s="26"/>
      <c r="P100" s="26"/>
      <c r="R100">
        <f t="shared" si="14"/>
        <v>1900</v>
      </c>
    </row>
    <row r="101" spans="1:18" x14ac:dyDescent="0.25">
      <c r="A101" s="40" t="str">
        <f t="shared" si="15"/>
        <v/>
      </c>
      <c r="B101" s="26"/>
      <c r="C101" s="26"/>
      <c r="D101" s="26"/>
      <c r="E101" s="26"/>
      <c r="F101" s="27"/>
      <c r="G101" s="26"/>
      <c r="H101" s="17"/>
      <c r="I101" s="26"/>
      <c r="J101" s="20"/>
      <c r="K101" s="20"/>
      <c r="L101" s="22"/>
      <c r="M101" s="26"/>
      <c r="N101" s="24"/>
      <c r="O101" s="26"/>
      <c r="P101" s="26"/>
      <c r="R101">
        <f t="shared" si="14"/>
        <v>1900</v>
      </c>
    </row>
    <row r="102" spans="1:18" x14ac:dyDescent="0.25">
      <c r="A102" s="40" t="str">
        <f t="shared" si="15"/>
        <v/>
      </c>
      <c r="B102" s="26"/>
      <c r="C102" s="26"/>
      <c r="D102" s="26"/>
      <c r="E102" s="26"/>
      <c r="F102" s="27"/>
      <c r="G102" s="26"/>
      <c r="H102" s="17"/>
      <c r="I102" s="26"/>
      <c r="J102" s="20"/>
      <c r="K102" s="20"/>
      <c r="L102" s="22"/>
      <c r="M102" s="26"/>
      <c r="N102" s="24"/>
      <c r="O102" s="26"/>
      <c r="P102" s="26"/>
      <c r="R102">
        <f t="shared" si="14"/>
        <v>1900</v>
      </c>
    </row>
    <row r="103" spans="1:18" x14ac:dyDescent="0.25">
      <c r="A103" s="40" t="str">
        <f t="shared" si="15"/>
        <v/>
      </c>
      <c r="B103" s="26"/>
      <c r="C103" s="26"/>
      <c r="D103" s="26"/>
      <c r="E103" s="26"/>
      <c r="F103" s="27"/>
      <c r="G103" s="26"/>
      <c r="H103" s="17"/>
      <c r="I103" s="26"/>
      <c r="J103" s="20"/>
      <c r="K103" s="20"/>
      <c r="L103" s="22"/>
      <c r="M103" s="26"/>
      <c r="N103" s="24"/>
      <c r="O103" s="26"/>
      <c r="P103" s="26"/>
      <c r="R103">
        <f t="shared" si="14"/>
        <v>1900</v>
      </c>
    </row>
    <row r="104" spans="1:18" x14ac:dyDescent="0.25">
      <c r="A104" s="40" t="str">
        <f t="shared" si="15"/>
        <v/>
      </c>
      <c r="B104" s="26"/>
      <c r="C104" s="26"/>
      <c r="D104" s="26"/>
      <c r="E104" s="26"/>
      <c r="F104" s="27"/>
      <c r="G104" s="26"/>
      <c r="H104" s="17"/>
      <c r="I104" s="26"/>
      <c r="J104" s="20"/>
      <c r="K104" s="20"/>
      <c r="L104" s="22"/>
      <c r="M104" s="26"/>
      <c r="N104" s="24"/>
      <c r="O104" s="26"/>
      <c r="P104" s="26"/>
      <c r="R104">
        <f t="shared" si="14"/>
        <v>1900</v>
      </c>
    </row>
    <row r="105" spans="1:18" x14ac:dyDescent="0.25">
      <c r="A105" s="40" t="str">
        <f t="shared" si="15"/>
        <v/>
      </c>
      <c r="B105" s="26"/>
      <c r="C105" s="26"/>
      <c r="D105" s="26"/>
      <c r="E105" s="26"/>
      <c r="F105" s="27"/>
      <c r="G105" s="26"/>
      <c r="H105" s="17"/>
      <c r="I105" s="26"/>
      <c r="J105" s="20"/>
      <c r="K105" s="20"/>
      <c r="L105" s="22"/>
      <c r="M105" s="26"/>
      <c r="N105" s="24"/>
      <c r="O105" s="26"/>
      <c r="P105" s="26"/>
      <c r="R105">
        <f t="shared" si="14"/>
        <v>1900</v>
      </c>
    </row>
    <row r="106" spans="1:18" x14ac:dyDescent="0.25">
      <c r="A106" s="40" t="str">
        <f t="shared" si="15"/>
        <v/>
      </c>
      <c r="B106" s="26"/>
      <c r="C106" s="26"/>
      <c r="D106" s="26"/>
      <c r="E106" s="26"/>
      <c r="F106" s="27"/>
      <c r="G106" s="26"/>
      <c r="H106" s="17"/>
      <c r="I106" s="26"/>
      <c r="J106" s="20"/>
      <c r="K106" s="20"/>
      <c r="L106" s="22"/>
      <c r="M106" s="26"/>
      <c r="N106" s="24"/>
      <c r="O106" s="26"/>
      <c r="P106" s="26"/>
      <c r="R106">
        <f t="shared" si="14"/>
        <v>1900</v>
      </c>
    </row>
    <row r="107" spans="1:18" x14ac:dyDescent="0.25">
      <c r="A107" s="40" t="str">
        <f t="shared" si="15"/>
        <v/>
      </c>
      <c r="B107" s="26"/>
      <c r="C107" s="26"/>
      <c r="D107" s="26"/>
      <c r="E107" s="26"/>
      <c r="F107" s="27"/>
      <c r="G107" s="26"/>
      <c r="H107" s="17"/>
      <c r="I107" s="26"/>
      <c r="J107" s="20"/>
      <c r="K107" s="20"/>
      <c r="L107" s="22"/>
      <c r="M107" s="26"/>
      <c r="N107" s="24"/>
      <c r="O107" s="26"/>
      <c r="P107" s="26"/>
      <c r="R107">
        <f t="shared" si="14"/>
        <v>1900</v>
      </c>
    </row>
    <row r="108" spans="1:18" x14ac:dyDescent="0.25">
      <c r="A108" s="40" t="str">
        <f t="shared" si="15"/>
        <v/>
      </c>
      <c r="B108" s="26"/>
      <c r="C108" s="26"/>
      <c r="D108" s="26"/>
      <c r="E108" s="26"/>
      <c r="F108" s="27"/>
      <c r="G108" s="26"/>
      <c r="H108" s="17"/>
      <c r="I108" s="26"/>
      <c r="J108" s="20"/>
      <c r="K108" s="20"/>
      <c r="L108" s="22"/>
      <c r="M108" s="26"/>
      <c r="N108" s="24"/>
      <c r="O108" s="26"/>
      <c r="P108" s="26"/>
      <c r="R108">
        <f t="shared" si="14"/>
        <v>1900</v>
      </c>
    </row>
    <row r="109" spans="1:18" x14ac:dyDescent="0.25">
      <c r="A109" s="40" t="str">
        <f t="shared" si="15"/>
        <v/>
      </c>
      <c r="B109" s="26"/>
      <c r="C109" s="26"/>
      <c r="D109" s="26"/>
      <c r="E109" s="26"/>
      <c r="F109" s="27"/>
      <c r="G109" s="26"/>
      <c r="H109" s="17"/>
      <c r="I109" s="26"/>
      <c r="J109" s="20"/>
      <c r="K109" s="20"/>
      <c r="L109" s="22"/>
      <c r="M109" s="26"/>
      <c r="N109" s="24"/>
      <c r="O109" s="26"/>
      <c r="P109" s="26"/>
      <c r="R109">
        <f t="shared" si="14"/>
        <v>1900</v>
      </c>
    </row>
    <row r="110" spans="1:18" x14ac:dyDescent="0.25">
      <c r="A110" s="40" t="str">
        <f t="shared" si="15"/>
        <v/>
      </c>
      <c r="B110" s="26"/>
      <c r="C110" s="26"/>
      <c r="D110" s="26"/>
      <c r="E110" s="26"/>
      <c r="F110" s="27"/>
      <c r="G110" s="26"/>
      <c r="H110" s="17"/>
      <c r="I110" s="26"/>
      <c r="J110" s="20"/>
      <c r="K110" s="20"/>
      <c r="L110" s="22"/>
      <c r="M110" s="26"/>
      <c r="N110" s="24"/>
      <c r="O110" s="26"/>
      <c r="P110" s="26"/>
      <c r="R110">
        <f t="shared" si="14"/>
        <v>1900</v>
      </c>
    </row>
    <row r="111" spans="1:18" x14ac:dyDescent="0.25">
      <c r="A111" s="40" t="str">
        <f t="shared" si="15"/>
        <v/>
      </c>
      <c r="B111" s="26"/>
      <c r="C111" s="26"/>
      <c r="D111" s="26"/>
      <c r="E111" s="26"/>
      <c r="F111" s="27"/>
      <c r="G111" s="26"/>
      <c r="H111" s="17"/>
      <c r="I111" s="26"/>
      <c r="J111" s="20"/>
      <c r="K111" s="20"/>
      <c r="L111" s="22"/>
      <c r="M111" s="26"/>
      <c r="N111" s="24"/>
      <c r="O111" s="26"/>
      <c r="P111" s="26"/>
      <c r="R111">
        <f t="shared" si="14"/>
        <v>1900</v>
      </c>
    </row>
    <row r="112" spans="1:18" x14ac:dyDescent="0.25">
      <c r="A112" s="40" t="str">
        <f t="shared" si="15"/>
        <v/>
      </c>
      <c r="B112" s="26"/>
      <c r="C112" s="26"/>
      <c r="D112" s="26"/>
      <c r="E112" s="26"/>
      <c r="F112" s="27"/>
      <c r="G112" s="26"/>
      <c r="H112" s="17"/>
      <c r="I112" s="26"/>
      <c r="J112" s="20"/>
      <c r="K112" s="20"/>
      <c r="L112" s="22"/>
      <c r="M112" s="26"/>
      <c r="N112" s="24"/>
      <c r="O112" s="26"/>
      <c r="P112" s="26"/>
      <c r="R112">
        <f t="shared" si="14"/>
        <v>1900</v>
      </c>
    </row>
    <row r="113" spans="1:18" x14ac:dyDescent="0.25">
      <c r="A113" s="40" t="str">
        <f t="shared" si="15"/>
        <v/>
      </c>
      <c r="B113" s="26"/>
      <c r="C113" s="26"/>
      <c r="D113" s="26"/>
      <c r="E113" s="26"/>
      <c r="F113" s="27"/>
      <c r="G113" s="26"/>
      <c r="H113" s="17"/>
      <c r="I113" s="26"/>
      <c r="J113" s="20"/>
      <c r="K113" s="20"/>
      <c r="L113" s="22"/>
      <c r="M113" s="26"/>
      <c r="N113" s="24"/>
      <c r="O113" s="26"/>
      <c r="P113" s="26"/>
      <c r="R113">
        <f t="shared" si="14"/>
        <v>1900</v>
      </c>
    </row>
    <row r="114" spans="1:18" x14ac:dyDescent="0.25">
      <c r="A114" s="40" t="str">
        <f t="shared" si="15"/>
        <v/>
      </c>
      <c r="B114" s="26"/>
      <c r="C114" s="26"/>
      <c r="D114" s="26"/>
      <c r="E114" s="26"/>
      <c r="F114" s="27"/>
      <c r="G114" s="26"/>
      <c r="H114" s="17"/>
      <c r="I114" s="26"/>
      <c r="J114" s="20"/>
      <c r="K114" s="20"/>
      <c r="L114" s="22"/>
      <c r="M114" s="26"/>
      <c r="N114" s="24"/>
      <c r="O114" s="26"/>
      <c r="P114" s="26"/>
      <c r="R114">
        <f t="shared" ref="R114:R177" si="16">YEAR(N114)</f>
        <v>1900</v>
      </c>
    </row>
    <row r="115" spans="1:18" x14ac:dyDescent="0.25">
      <c r="A115" s="40" t="str">
        <f t="shared" ref="A115:A178" si="17">IF(N115&lt;&gt;0,MONTH(N115),"")</f>
        <v/>
      </c>
      <c r="B115" s="26"/>
      <c r="C115" s="26"/>
      <c r="D115" s="26"/>
      <c r="E115" s="26"/>
      <c r="F115" s="27"/>
      <c r="G115" s="26"/>
      <c r="H115" s="17"/>
      <c r="I115" s="26"/>
      <c r="J115" s="20"/>
      <c r="K115" s="20"/>
      <c r="L115" s="22"/>
      <c r="M115" s="26"/>
      <c r="N115" s="24"/>
      <c r="O115" s="26"/>
      <c r="P115" s="26"/>
      <c r="R115">
        <f t="shared" si="16"/>
        <v>1900</v>
      </c>
    </row>
    <row r="116" spans="1:18" x14ac:dyDescent="0.25">
      <c r="A116" s="40" t="str">
        <f t="shared" si="17"/>
        <v/>
      </c>
      <c r="B116" s="26"/>
      <c r="C116" s="26"/>
      <c r="D116" s="26"/>
      <c r="E116" s="26"/>
      <c r="F116" s="27"/>
      <c r="G116" s="26"/>
      <c r="H116" s="17"/>
      <c r="I116" s="26"/>
      <c r="J116" s="20"/>
      <c r="K116" s="20"/>
      <c r="L116" s="22"/>
      <c r="M116" s="26"/>
      <c r="N116" s="24"/>
      <c r="O116" s="26"/>
      <c r="P116" s="26"/>
      <c r="R116">
        <f t="shared" si="16"/>
        <v>1900</v>
      </c>
    </row>
    <row r="117" spans="1:18" x14ac:dyDescent="0.25">
      <c r="A117" s="40" t="str">
        <f t="shared" si="17"/>
        <v/>
      </c>
      <c r="B117" s="26"/>
      <c r="C117" s="26"/>
      <c r="D117" s="26"/>
      <c r="E117" s="26"/>
      <c r="F117" s="27"/>
      <c r="G117" s="26"/>
      <c r="H117" s="17"/>
      <c r="I117" s="26"/>
      <c r="J117" s="20"/>
      <c r="K117" s="20"/>
      <c r="L117" s="22"/>
      <c r="M117" s="26"/>
      <c r="N117" s="24"/>
      <c r="O117" s="26"/>
      <c r="P117" s="26"/>
      <c r="R117">
        <f t="shared" si="16"/>
        <v>1900</v>
      </c>
    </row>
    <row r="118" spans="1:18" x14ac:dyDescent="0.25">
      <c r="A118" s="40" t="str">
        <f t="shared" si="17"/>
        <v/>
      </c>
      <c r="B118" s="26"/>
      <c r="C118" s="26"/>
      <c r="D118" s="26"/>
      <c r="E118" s="26"/>
      <c r="F118" s="27"/>
      <c r="G118" s="26"/>
      <c r="H118" s="17"/>
      <c r="I118" s="26"/>
      <c r="J118" s="20"/>
      <c r="K118" s="20"/>
      <c r="L118" s="22"/>
      <c r="M118" s="26"/>
      <c r="N118" s="24"/>
      <c r="O118" s="26"/>
      <c r="P118" s="26"/>
      <c r="R118">
        <f t="shared" si="16"/>
        <v>1900</v>
      </c>
    </row>
    <row r="119" spans="1:18" x14ac:dyDescent="0.25">
      <c r="A119" s="40" t="str">
        <f t="shared" si="17"/>
        <v/>
      </c>
      <c r="B119" s="26"/>
      <c r="C119" s="26"/>
      <c r="D119" s="26"/>
      <c r="E119" s="26"/>
      <c r="F119" s="27"/>
      <c r="G119" s="26"/>
      <c r="H119" s="17"/>
      <c r="I119" s="26"/>
      <c r="J119" s="20"/>
      <c r="K119" s="20"/>
      <c r="L119" s="22"/>
      <c r="M119" s="26"/>
      <c r="N119" s="24"/>
      <c r="O119" s="26"/>
      <c r="P119" s="26"/>
      <c r="R119">
        <f t="shared" si="16"/>
        <v>1900</v>
      </c>
    </row>
    <row r="120" spans="1:18" x14ac:dyDescent="0.25">
      <c r="A120" s="40" t="str">
        <f t="shared" si="17"/>
        <v/>
      </c>
      <c r="B120" s="26"/>
      <c r="C120" s="26"/>
      <c r="D120" s="26"/>
      <c r="E120" s="26"/>
      <c r="F120" s="27"/>
      <c r="G120" s="26"/>
      <c r="H120" s="17"/>
      <c r="I120" s="26"/>
      <c r="J120" s="20"/>
      <c r="K120" s="20"/>
      <c r="L120" s="22"/>
      <c r="M120" s="26"/>
      <c r="N120" s="24"/>
      <c r="O120" s="26"/>
      <c r="P120" s="26"/>
      <c r="R120">
        <f t="shared" si="16"/>
        <v>1900</v>
      </c>
    </row>
    <row r="121" spans="1:18" x14ac:dyDescent="0.25">
      <c r="A121" s="40" t="str">
        <f t="shared" si="17"/>
        <v/>
      </c>
      <c r="B121" s="26"/>
      <c r="C121" s="26"/>
      <c r="D121" s="26"/>
      <c r="E121" s="26"/>
      <c r="F121" s="27"/>
      <c r="G121" s="26"/>
      <c r="H121" s="17"/>
      <c r="I121" s="26"/>
      <c r="J121" s="20"/>
      <c r="K121" s="20"/>
      <c r="L121" s="22"/>
      <c r="M121" s="26"/>
      <c r="N121" s="24"/>
      <c r="O121" s="26"/>
      <c r="P121" s="26"/>
      <c r="R121">
        <f t="shared" si="16"/>
        <v>1900</v>
      </c>
    </row>
    <row r="122" spans="1:18" x14ac:dyDescent="0.25">
      <c r="A122" s="40" t="str">
        <f t="shared" si="17"/>
        <v/>
      </c>
      <c r="B122" s="26"/>
      <c r="C122" s="26"/>
      <c r="D122" s="26"/>
      <c r="E122" s="26"/>
      <c r="F122" s="27"/>
      <c r="G122" s="26"/>
      <c r="H122" s="17"/>
      <c r="I122" s="26"/>
      <c r="J122" s="20"/>
      <c r="K122" s="20"/>
      <c r="L122" s="22"/>
      <c r="M122" s="26"/>
      <c r="N122" s="24"/>
      <c r="O122" s="26"/>
      <c r="P122" s="26"/>
      <c r="R122">
        <f t="shared" si="16"/>
        <v>1900</v>
      </c>
    </row>
    <row r="123" spans="1:18" x14ac:dyDescent="0.25">
      <c r="A123" s="40" t="str">
        <f t="shared" si="17"/>
        <v/>
      </c>
      <c r="B123" s="26"/>
      <c r="C123" s="26"/>
      <c r="D123" s="26"/>
      <c r="E123" s="26"/>
      <c r="F123" s="27"/>
      <c r="G123" s="26"/>
      <c r="H123" s="17"/>
      <c r="I123" s="26"/>
      <c r="J123" s="20"/>
      <c r="K123" s="20"/>
      <c r="L123" s="22"/>
      <c r="M123" s="26"/>
      <c r="N123" s="24"/>
      <c r="O123" s="26"/>
      <c r="P123" s="26"/>
      <c r="R123">
        <f t="shared" si="16"/>
        <v>1900</v>
      </c>
    </row>
    <row r="124" spans="1:18" x14ac:dyDescent="0.25">
      <c r="A124" s="40" t="str">
        <f t="shared" si="17"/>
        <v/>
      </c>
      <c r="B124" s="26"/>
      <c r="C124" s="26"/>
      <c r="D124" s="26"/>
      <c r="E124" s="26"/>
      <c r="F124" s="27"/>
      <c r="G124" s="26"/>
      <c r="H124" s="17"/>
      <c r="I124" s="26"/>
      <c r="J124" s="20"/>
      <c r="K124" s="20"/>
      <c r="L124" s="22"/>
      <c r="M124" s="26"/>
      <c r="N124" s="24"/>
      <c r="O124" s="26"/>
      <c r="P124" s="26"/>
      <c r="R124">
        <f t="shared" si="16"/>
        <v>1900</v>
      </c>
    </row>
    <row r="125" spans="1:18" x14ac:dyDescent="0.25">
      <c r="A125" s="40" t="str">
        <f t="shared" si="17"/>
        <v/>
      </c>
      <c r="B125" s="26"/>
      <c r="C125" s="26"/>
      <c r="D125" s="26"/>
      <c r="E125" s="26"/>
      <c r="F125" s="27"/>
      <c r="G125" s="26"/>
      <c r="H125" s="17"/>
      <c r="I125" s="26"/>
      <c r="J125" s="20"/>
      <c r="K125" s="20"/>
      <c r="L125" s="22"/>
      <c r="M125" s="26"/>
      <c r="N125" s="24"/>
      <c r="O125" s="26"/>
      <c r="P125" s="26"/>
      <c r="R125">
        <f t="shared" si="16"/>
        <v>1900</v>
      </c>
    </row>
    <row r="126" spans="1:18" x14ac:dyDescent="0.25">
      <c r="A126" s="40" t="str">
        <f t="shared" si="17"/>
        <v/>
      </c>
      <c r="B126" s="26"/>
      <c r="C126" s="26"/>
      <c r="D126" s="26"/>
      <c r="E126" s="26"/>
      <c r="F126" s="27"/>
      <c r="G126" s="26"/>
      <c r="H126" s="17"/>
      <c r="I126" s="26"/>
      <c r="J126" s="20"/>
      <c r="K126" s="20"/>
      <c r="L126" s="22"/>
      <c r="M126" s="26"/>
      <c r="N126" s="24"/>
      <c r="O126" s="26"/>
      <c r="P126" s="26"/>
      <c r="R126">
        <f t="shared" si="16"/>
        <v>1900</v>
      </c>
    </row>
    <row r="127" spans="1:18" x14ac:dyDescent="0.25">
      <c r="A127" s="40" t="str">
        <f t="shared" si="17"/>
        <v/>
      </c>
      <c r="B127" s="26"/>
      <c r="C127" s="26"/>
      <c r="D127" s="26"/>
      <c r="E127" s="26"/>
      <c r="F127" s="27"/>
      <c r="G127" s="26"/>
      <c r="H127" s="17"/>
      <c r="I127" s="26"/>
      <c r="J127" s="20"/>
      <c r="K127" s="20"/>
      <c r="L127" s="22"/>
      <c r="M127" s="26"/>
      <c r="N127" s="24"/>
      <c r="O127" s="26"/>
      <c r="P127" s="26"/>
      <c r="R127">
        <f t="shared" si="16"/>
        <v>1900</v>
      </c>
    </row>
    <row r="128" spans="1:18" x14ac:dyDescent="0.25">
      <c r="A128" s="40" t="str">
        <f t="shared" si="17"/>
        <v/>
      </c>
      <c r="B128" s="26"/>
      <c r="C128" s="26"/>
      <c r="D128" s="26"/>
      <c r="E128" s="26"/>
      <c r="F128" s="27"/>
      <c r="G128" s="26"/>
      <c r="H128" s="17"/>
      <c r="I128" s="26"/>
      <c r="J128" s="20"/>
      <c r="K128" s="20"/>
      <c r="L128" s="22"/>
      <c r="M128" s="26"/>
      <c r="N128" s="24"/>
      <c r="O128" s="26"/>
      <c r="P128" s="26"/>
      <c r="R128">
        <f t="shared" si="16"/>
        <v>1900</v>
      </c>
    </row>
    <row r="129" spans="1:18" x14ac:dyDescent="0.25">
      <c r="A129" s="40" t="str">
        <f t="shared" si="17"/>
        <v/>
      </c>
      <c r="B129" s="26"/>
      <c r="C129" s="26"/>
      <c r="D129" s="26"/>
      <c r="E129" s="26"/>
      <c r="F129" s="27"/>
      <c r="G129" s="26"/>
      <c r="H129" s="26"/>
      <c r="I129" s="26"/>
      <c r="J129" s="20"/>
      <c r="K129" s="20"/>
      <c r="L129" s="22"/>
      <c r="M129" s="26"/>
      <c r="N129" s="24"/>
      <c r="O129" s="26"/>
      <c r="P129" s="26"/>
      <c r="R129">
        <f t="shared" si="16"/>
        <v>1900</v>
      </c>
    </row>
    <row r="130" spans="1:18" x14ac:dyDescent="0.25">
      <c r="A130" s="40" t="str">
        <f t="shared" si="17"/>
        <v/>
      </c>
      <c r="B130" s="26"/>
      <c r="C130" s="26"/>
      <c r="D130" s="26"/>
      <c r="E130" s="26"/>
      <c r="F130" s="27"/>
      <c r="G130" s="26"/>
      <c r="H130" s="26"/>
      <c r="I130" s="26"/>
      <c r="J130" s="20"/>
      <c r="K130" s="20"/>
      <c r="L130" s="22"/>
      <c r="M130" s="26"/>
      <c r="N130" s="24"/>
      <c r="O130" s="26"/>
      <c r="P130" s="26"/>
      <c r="R130">
        <f t="shared" si="16"/>
        <v>1900</v>
      </c>
    </row>
    <row r="131" spans="1:18" x14ac:dyDescent="0.25">
      <c r="A131" s="40" t="str">
        <f t="shared" si="17"/>
        <v/>
      </c>
      <c r="B131" s="26"/>
      <c r="C131" s="26"/>
      <c r="D131" s="26"/>
      <c r="E131" s="26"/>
      <c r="F131" s="27"/>
      <c r="G131" s="26"/>
      <c r="H131" s="26"/>
      <c r="I131" s="26"/>
      <c r="J131" s="20"/>
      <c r="K131" s="20"/>
      <c r="L131" s="22"/>
      <c r="M131" s="26"/>
      <c r="N131" s="24"/>
      <c r="O131" s="26"/>
      <c r="P131" s="26"/>
      <c r="R131">
        <f t="shared" si="16"/>
        <v>1900</v>
      </c>
    </row>
    <row r="132" spans="1:18" x14ac:dyDescent="0.25">
      <c r="A132" s="40" t="str">
        <f t="shared" si="17"/>
        <v/>
      </c>
      <c r="B132" s="26"/>
      <c r="C132" s="26"/>
      <c r="D132" s="26"/>
      <c r="E132" s="26"/>
      <c r="F132" s="27"/>
      <c r="G132" s="26"/>
      <c r="H132" s="26"/>
      <c r="I132" s="26"/>
      <c r="J132" s="20"/>
      <c r="K132" s="20"/>
      <c r="L132" s="22"/>
      <c r="M132" s="26"/>
      <c r="N132" s="24"/>
      <c r="O132" s="26"/>
      <c r="P132" s="26"/>
      <c r="R132">
        <f t="shared" si="16"/>
        <v>1900</v>
      </c>
    </row>
    <row r="133" spans="1:18" x14ac:dyDescent="0.25">
      <c r="A133" s="40" t="str">
        <f t="shared" si="17"/>
        <v/>
      </c>
      <c r="B133" s="26"/>
      <c r="C133" s="26"/>
      <c r="D133" s="26"/>
      <c r="E133" s="26"/>
      <c r="F133" s="27"/>
      <c r="G133" s="26"/>
      <c r="H133" s="26"/>
      <c r="I133" s="26"/>
      <c r="J133" s="20"/>
      <c r="K133" s="20"/>
      <c r="L133" s="22"/>
      <c r="M133" s="26"/>
      <c r="N133" s="24"/>
      <c r="O133" s="26"/>
      <c r="P133" s="26"/>
      <c r="R133">
        <f t="shared" si="16"/>
        <v>1900</v>
      </c>
    </row>
    <row r="134" spans="1:18" x14ac:dyDescent="0.25">
      <c r="A134" s="40" t="str">
        <f t="shared" si="17"/>
        <v/>
      </c>
      <c r="B134" s="26"/>
      <c r="C134" s="26"/>
      <c r="D134" s="26"/>
      <c r="E134" s="26"/>
      <c r="F134" s="27"/>
      <c r="G134" s="26"/>
      <c r="H134" s="26"/>
      <c r="I134" s="26"/>
      <c r="J134" s="20"/>
      <c r="K134" s="20"/>
      <c r="L134" s="22"/>
      <c r="M134" s="26"/>
      <c r="N134" s="24"/>
      <c r="O134" s="26"/>
      <c r="P134" s="26"/>
      <c r="R134">
        <f t="shared" si="16"/>
        <v>1900</v>
      </c>
    </row>
    <row r="135" spans="1:18" x14ac:dyDescent="0.25">
      <c r="A135" s="40" t="str">
        <f t="shared" si="17"/>
        <v/>
      </c>
      <c r="B135" s="26"/>
      <c r="C135" s="26"/>
      <c r="D135" s="26"/>
      <c r="E135" s="26"/>
      <c r="F135" s="27"/>
      <c r="G135" s="26"/>
      <c r="H135" s="26"/>
      <c r="I135" s="26"/>
      <c r="J135" s="20"/>
      <c r="K135" s="20"/>
      <c r="L135" s="22"/>
      <c r="M135" s="26"/>
      <c r="N135" s="24"/>
      <c r="O135" s="26"/>
      <c r="P135" s="26"/>
      <c r="R135">
        <f t="shared" si="16"/>
        <v>1900</v>
      </c>
    </row>
    <row r="136" spans="1:18" x14ac:dyDescent="0.25">
      <c r="A136" s="40" t="str">
        <f t="shared" si="17"/>
        <v/>
      </c>
      <c r="B136" s="26"/>
      <c r="C136" s="26"/>
      <c r="D136" s="26"/>
      <c r="E136" s="26"/>
      <c r="F136" s="27"/>
      <c r="G136" s="26"/>
      <c r="H136" s="26"/>
      <c r="I136" s="26"/>
      <c r="J136" s="20"/>
      <c r="K136" s="20"/>
      <c r="L136" s="22"/>
      <c r="M136" s="26"/>
      <c r="N136" s="24"/>
      <c r="O136" s="26"/>
      <c r="P136" s="26"/>
      <c r="R136">
        <f t="shared" si="16"/>
        <v>1900</v>
      </c>
    </row>
    <row r="137" spans="1:18" x14ac:dyDescent="0.25">
      <c r="A137" s="40" t="str">
        <f t="shared" si="17"/>
        <v/>
      </c>
      <c r="B137" s="26"/>
      <c r="C137" s="26"/>
      <c r="D137" s="26"/>
      <c r="E137" s="26"/>
      <c r="F137" s="27"/>
      <c r="G137" s="26"/>
      <c r="H137" s="26"/>
      <c r="I137" s="26"/>
      <c r="J137" s="20"/>
      <c r="K137" s="20"/>
      <c r="L137" s="22"/>
      <c r="M137" s="26"/>
      <c r="N137" s="24"/>
      <c r="O137" s="26"/>
      <c r="P137" s="26"/>
      <c r="R137">
        <f t="shared" si="16"/>
        <v>1900</v>
      </c>
    </row>
    <row r="138" spans="1:18" x14ac:dyDescent="0.25">
      <c r="A138" s="40" t="str">
        <f t="shared" si="17"/>
        <v/>
      </c>
      <c r="B138" s="26"/>
      <c r="C138" s="26"/>
      <c r="D138" s="26"/>
      <c r="E138" s="26"/>
      <c r="F138" s="27"/>
      <c r="G138" s="26"/>
      <c r="H138" s="26"/>
      <c r="I138" s="26"/>
      <c r="J138" s="20"/>
      <c r="K138" s="20"/>
      <c r="L138" s="22"/>
      <c r="M138" s="26"/>
      <c r="N138" s="24"/>
      <c r="O138" s="26"/>
      <c r="P138" s="26"/>
      <c r="R138">
        <f t="shared" si="16"/>
        <v>1900</v>
      </c>
    </row>
    <row r="139" spans="1:18" x14ac:dyDescent="0.25">
      <c r="A139" s="40" t="str">
        <f t="shared" si="17"/>
        <v/>
      </c>
      <c r="B139" s="26"/>
      <c r="C139" s="26"/>
      <c r="D139" s="26"/>
      <c r="E139" s="26"/>
      <c r="F139" s="27"/>
      <c r="G139" s="26"/>
      <c r="H139" s="26"/>
      <c r="I139" s="26"/>
      <c r="J139" s="20"/>
      <c r="K139" s="20"/>
      <c r="L139" s="22"/>
      <c r="M139" s="26"/>
      <c r="N139" s="24"/>
      <c r="O139" s="26"/>
      <c r="P139" s="26"/>
      <c r="R139">
        <f t="shared" si="16"/>
        <v>1900</v>
      </c>
    </row>
    <row r="140" spans="1:18" x14ac:dyDescent="0.25">
      <c r="A140" s="40" t="str">
        <f t="shared" si="17"/>
        <v/>
      </c>
      <c r="B140" s="26"/>
      <c r="C140" s="26"/>
      <c r="D140" s="26"/>
      <c r="E140" s="26"/>
      <c r="F140" s="27"/>
      <c r="G140" s="26"/>
      <c r="H140" s="26"/>
      <c r="I140" s="26"/>
      <c r="J140" s="20"/>
      <c r="K140" s="20"/>
      <c r="L140" s="22"/>
      <c r="M140" s="26"/>
      <c r="N140" s="24"/>
      <c r="O140" s="26"/>
      <c r="P140" s="26"/>
      <c r="R140">
        <f t="shared" si="16"/>
        <v>1900</v>
      </c>
    </row>
    <row r="141" spans="1:18" x14ac:dyDescent="0.25">
      <c r="A141" s="40" t="str">
        <f t="shared" si="17"/>
        <v/>
      </c>
      <c r="B141" s="26"/>
      <c r="C141" s="26"/>
      <c r="D141" s="26"/>
      <c r="E141" s="26"/>
      <c r="F141" s="27"/>
      <c r="G141" s="26"/>
      <c r="H141" s="26"/>
      <c r="I141" s="26"/>
      <c r="J141" s="20"/>
      <c r="K141" s="20"/>
      <c r="L141" s="22"/>
      <c r="M141" s="26"/>
      <c r="N141" s="24"/>
      <c r="O141" s="26"/>
      <c r="P141" s="26"/>
      <c r="R141">
        <f t="shared" si="16"/>
        <v>1900</v>
      </c>
    </row>
    <row r="142" spans="1:18" x14ac:dyDescent="0.25">
      <c r="A142" s="40" t="str">
        <f t="shared" si="17"/>
        <v/>
      </c>
      <c r="B142" s="26"/>
      <c r="C142" s="26"/>
      <c r="D142" s="26"/>
      <c r="E142" s="26"/>
      <c r="F142" s="27"/>
      <c r="G142" s="26"/>
      <c r="H142" s="26"/>
      <c r="I142" s="26"/>
      <c r="J142" s="20"/>
      <c r="K142" s="20"/>
      <c r="L142" s="22"/>
      <c r="M142" s="26"/>
      <c r="N142" s="24"/>
      <c r="O142" s="26"/>
      <c r="P142" s="26"/>
      <c r="R142">
        <f t="shared" si="16"/>
        <v>1900</v>
      </c>
    </row>
    <row r="143" spans="1:18" x14ac:dyDescent="0.25">
      <c r="A143" s="40" t="str">
        <f t="shared" si="17"/>
        <v/>
      </c>
      <c r="B143" s="26"/>
      <c r="C143" s="26"/>
      <c r="D143" s="26"/>
      <c r="E143" s="26"/>
      <c r="F143" s="27"/>
      <c r="G143" s="26"/>
      <c r="H143" s="26"/>
      <c r="I143" s="26"/>
      <c r="J143" s="20"/>
      <c r="K143" s="20"/>
      <c r="L143" s="22"/>
      <c r="M143" s="26"/>
      <c r="N143" s="24"/>
      <c r="O143" s="26"/>
      <c r="P143" s="26"/>
      <c r="R143">
        <f t="shared" si="16"/>
        <v>1900</v>
      </c>
    </row>
    <row r="144" spans="1:18" x14ac:dyDescent="0.25">
      <c r="A144" s="40" t="str">
        <f t="shared" si="17"/>
        <v/>
      </c>
      <c r="B144" s="26"/>
      <c r="C144" s="26"/>
      <c r="D144" s="26"/>
      <c r="E144" s="26"/>
      <c r="F144" s="27"/>
      <c r="G144" s="26"/>
      <c r="H144" s="26"/>
      <c r="I144" s="26"/>
      <c r="J144" s="20"/>
      <c r="K144" s="20"/>
      <c r="L144" s="22"/>
      <c r="M144" s="26"/>
      <c r="N144" s="24"/>
      <c r="O144" s="26"/>
      <c r="P144" s="26"/>
      <c r="R144">
        <f t="shared" si="16"/>
        <v>1900</v>
      </c>
    </row>
    <row r="145" spans="1:18" x14ac:dyDescent="0.25">
      <c r="A145" s="40" t="str">
        <f t="shared" si="17"/>
        <v/>
      </c>
      <c r="B145" s="26"/>
      <c r="C145" s="26"/>
      <c r="D145" s="26"/>
      <c r="E145" s="26"/>
      <c r="F145" s="27"/>
      <c r="G145" s="26"/>
      <c r="H145" s="26"/>
      <c r="I145" s="26"/>
      <c r="J145" s="20"/>
      <c r="K145" s="20"/>
      <c r="L145" s="22"/>
      <c r="M145" s="26"/>
      <c r="N145" s="24"/>
      <c r="O145" s="26"/>
      <c r="P145" s="26"/>
      <c r="R145">
        <f t="shared" si="16"/>
        <v>1900</v>
      </c>
    </row>
    <row r="146" spans="1:18" x14ac:dyDescent="0.25">
      <c r="A146" s="40" t="str">
        <f t="shared" si="17"/>
        <v/>
      </c>
      <c r="B146" s="26"/>
      <c r="C146" s="26"/>
      <c r="D146" s="26"/>
      <c r="E146" s="26"/>
      <c r="F146" s="27"/>
      <c r="G146" s="26"/>
      <c r="H146" s="26"/>
      <c r="I146" s="26"/>
      <c r="J146" s="20"/>
      <c r="K146" s="20"/>
      <c r="L146" s="22"/>
      <c r="M146" s="26"/>
      <c r="N146" s="24"/>
      <c r="O146" s="26"/>
      <c r="P146" s="26"/>
      <c r="R146">
        <f t="shared" si="16"/>
        <v>1900</v>
      </c>
    </row>
    <row r="147" spans="1:18" x14ac:dyDescent="0.25">
      <c r="A147" s="40" t="str">
        <f t="shared" si="17"/>
        <v/>
      </c>
      <c r="B147" s="26"/>
      <c r="C147" s="26"/>
      <c r="D147" s="26"/>
      <c r="E147" s="26"/>
      <c r="F147" s="27"/>
      <c r="G147" s="26"/>
      <c r="H147" s="26"/>
      <c r="I147" s="26"/>
      <c r="J147" s="20"/>
      <c r="K147" s="20"/>
      <c r="L147" s="22"/>
      <c r="M147" s="26"/>
      <c r="N147" s="24"/>
      <c r="O147" s="26"/>
      <c r="P147" s="26"/>
      <c r="R147">
        <f t="shared" si="16"/>
        <v>1900</v>
      </c>
    </row>
    <row r="148" spans="1:18" x14ac:dyDescent="0.25">
      <c r="A148" s="40" t="str">
        <f t="shared" si="17"/>
        <v/>
      </c>
      <c r="B148" s="26"/>
      <c r="C148" s="26"/>
      <c r="D148" s="26"/>
      <c r="E148" s="26"/>
      <c r="F148" s="27"/>
      <c r="G148" s="26"/>
      <c r="H148" s="26"/>
      <c r="I148" s="26"/>
      <c r="J148" s="20"/>
      <c r="K148" s="20"/>
      <c r="L148" s="22"/>
      <c r="M148" s="26"/>
      <c r="N148" s="24"/>
      <c r="O148" s="26"/>
      <c r="P148" s="26"/>
      <c r="R148">
        <f t="shared" si="16"/>
        <v>1900</v>
      </c>
    </row>
    <row r="149" spans="1:18" x14ac:dyDescent="0.25">
      <c r="A149" s="40" t="str">
        <f t="shared" si="17"/>
        <v/>
      </c>
      <c r="B149" s="26"/>
      <c r="C149" s="26"/>
      <c r="D149" s="26"/>
      <c r="E149" s="26"/>
      <c r="F149" s="27"/>
      <c r="G149" s="26"/>
      <c r="H149" s="26"/>
      <c r="I149" s="26"/>
      <c r="J149" s="20"/>
      <c r="K149" s="20"/>
      <c r="L149" s="22"/>
      <c r="M149" s="26"/>
      <c r="N149" s="24"/>
      <c r="O149" s="26"/>
      <c r="P149" s="26"/>
      <c r="R149">
        <f t="shared" si="16"/>
        <v>1900</v>
      </c>
    </row>
    <row r="150" spans="1:18" x14ac:dyDescent="0.25">
      <c r="A150" s="40" t="str">
        <f t="shared" si="17"/>
        <v/>
      </c>
      <c r="B150" s="26"/>
      <c r="C150" s="26"/>
      <c r="D150" s="26"/>
      <c r="E150" s="26"/>
      <c r="F150" s="27"/>
      <c r="G150" s="26"/>
      <c r="H150" s="26"/>
      <c r="I150" s="26"/>
      <c r="J150" s="20"/>
      <c r="K150" s="20"/>
      <c r="L150" s="22"/>
      <c r="M150" s="26"/>
      <c r="N150" s="24"/>
      <c r="O150" s="26"/>
      <c r="P150" s="26"/>
      <c r="R150">
        <f t="shared" si="16"/>
        <v>1900</v>
      </c>
    </row>
    <row r="151" spans="1:18" x14ac:dyDescent="0.25">
      <c r="A151" s="40" t="str">
        <f t="shared" si="17"/>
        <v/>
      </c>
      <c r="B151" s="26"/>
      <c r="C151" s="26"/>
      <c r="D151" s="26"/>
      <c r="E151" s="26"/>
      <c r="F151" s="27"/>
      <c r="G151" s="26"/>
      <c r="H151" s="26"/>
      <c r="I151" s="26"/>
      <c r="J151" s="20"/>
      <c r="K151" s="20"/>
      <c r="L151" s="22"/>
      <c r="M151" s="26"/>
      <c r="N151" s="24"/>
      <c r="O151" s="26"/>
      <c r="P151" s="26"/>
      <c r="R151">
        <f t="shared" si="16"/>
        <v>1900</v>
      </c>
    </row>
    <row r="152" spans="1:18" x14ac:dyDescent="0.25">
      <c r="A152" s="40" t="str">
        <f t="shared" si="17"/>
        <v/>
      </c>
      <c r="B152" s="26"/>
      <c r="C152" s="26"/>
      <c r="D152" s="26"/>
      <c r="E152" s="26"/>
      <c r="F152" s="27"/>
      <c r="G152" s="26"/>
      <c r="H152" s="26"/>
      <c r="I152" s="26"/>
      <c r="J152" s="20"/>
      <c r="K152" s="20"/>
      <c r="L152" s="22"/>
      <c r="M152" s="26"/>
      <c r="N152" s="24"/>
      <c r="O152" s="26"/>
      <c r="P152" s="26"/>
      <c r="R152">
        <f t="shared" si="16"/>
        <v>1900</v>
      </c>
    </row>
    <row r="153" spans="1:18" x14ac:dyDescent="0.25">
      <c r="A153" s="40" t="str">
        <f t="shared" si="17"/>
        <v/>
      </c>
      <c r="B153" s="26"/>
      <c r="C153" s="26"/>
      <c r="D153" s="26"/>
      <c r="E153" s="26"/>
      <c r="F153" s="27"/>
      <c r="G153" s="26"/>
      <c r="H153" s="26"/>
      <c r="I153" s="26"/>
      <c r="J153" s="20"/>
      <c r="K153" s="20"/>
      <c r="L153" s="22"/>
      <c r="M153" s="26"/>
      <c r="N153" s="24"/>
      <c r="O153" s="26"/>
      <c r="P153" s="26"/>
      <c r="R153">
        <f t="shared" si="16"/>
        <v>1900</v>
      </c>
    </row>
    <row r="154" spans="1:18" x14ac:dyDescent="0.25">
      <c r="A154" s="40" t="str">
        <f t="shared" si="17"/>
        <v/>
      </c>
      <c r="B154" s="26"/>
      <c r="C154" s="26"/>
      <c r="D154" s="26"/>
      <c r="E154" s="26"/>
      <c r="F154" s="27"/>
      <c r="G154" s="26"/>
      <c r="H154" s="26"/>
      <c r="I154" s="26"/>
      <c r="J154" s="20"/>
      <c r="K154" s="20"/>
      <c r="L154" s="22"/>
      <c r="M154" s="26"/>
      <c r="N154" s="24"/>
      <c r="O154" s="26"/>
      <c r="P154" s="26"/>
      <c r="R154">
        <f t="shared" si="16"/>
        <v>1900</v>
      </c>
    </row>
    <row r="155" spans="1:18" x14ac:dyDescent="0.25">
      <c r="A155" s="40" t="str">
        <f t="shared" si="17"/>
        <v/>
      </c>
      <c r="B155" s="26"/>
      <c r="C155" s="26"/>
      <c r="D155" s="26"/>
      <c r="E155" s="26"/>
      <c r="F155" s="27"/>
      <c r="G155" s="26"/>
      <c r="H155" s="26"/>
      <c r="I155" s="26"/>
      <c r="J155" s="20"/>
      <c r="K155" s="20"/>
      <c r="L155" s="22"/>
      <c r="M155" s="26"/>
      <c r="N155" s="24"/>
      <c r="O155" s="26"/>
      <c r="P155" s="26"/>
      <c r="R155">
        <f t="shared" si="16"/>
        <v>1900</v>
      </c>
    </row>
    <row r="156" spans="1:18" x14ac:dyDescent="0.25">
      <c r="A156" s="40" t="str">
        <f t="shared" si="17"/>
        <v/>
      </c>
      <c r="B156" s="26"/>
      <c r="C156" s="26"/>
      <c r="D156" s="26"/>
      <c r="E156" s="26"/>
      <c r="F156" s="27"/>
      <c r="G156" s="26"/>
      <c r="H156" s="26"/>
      <c r="I156" s="26"/>
      <c r="J156" s="20"/>
      <c r="K156" s="20"/>
      <c r="L156" s="22"/>
      <c r="M156" s="26"/>
      <c r="N156" s="24"/>
      <c r="O156" s="26"/>
      <c r="P156" s="26"/>
      <c r="R156">
        <f t="shared" si="16"/>
        <v>1900</v>
      </c>
    </row>
    <row r="157" spans="1:18" x14ac:dyDescent="0.25">
      <c r="A157" s="40" t="str">
        <f t="shared" si="17"/>
        <v/>
      </c>
      <c r="B157" s="26"/>
      <c r="C157" s="26"/>
      <c r="D157" s="26"/>
      <c r="E157" s="26"/>
      <c r="F157" s="27"/>
      <c r="G157" s="26"/>
      <c r="H157" s="26"/>
      <c r="I157" s="26"/>
      <c r="J157" s="20"/>
      <c r="K157" s="20"/>
      <c r="L157" s="22"/>
      <c r="M157" s="26"/>
      <c r="N157" s="24"/>
      <c r="O157" s="26"/>
      <c r="P157" s="26"/>
      <c r="R157">
        <f t="shared" si="16"/>
        <v>1900</v>
      </c>
    </row>
    <row r="158" spans="1:18" x14ac:dyDescent="0.25">
      <c r="A158" s="40" t="str">
        <f t="shared" si="17"/>
        <v/>
      </c>
      <c r="B158" s="26"/>
      <c r="C158" s="26"/>
      <c r="D158" s="26"/>
      <c r="E158" s="26"/>
      <c r="F158" s="27"/>
      <c r="G158" s="26"/>
      <c r="H158" s="26"/>
      <c r="I158" s="26"/>
      <c r="J158" s="20"/>
      <c r="K158" s="20"/>
      <c r="L158" s="22"/>
      <c r="M158" s="26"/>
      <c r="N158" s="24"/>
      <c r="O158" s="26"/>
      <c r="P158" s="26"/>
      <c r="R158">
        <f t="shared" si="16"/>
        <v>1900</v>
      </c>
    </row>
    <row r="159" spans="1:18" x14ac:dyDescent="0.25">
      <c r="A159" s="40" t="str">
        <f t="shared" si="17"/>
        <v/>
      </c>
      <c r="B159" s="26"/>
      <c r="C159" s="26"/>
      <c r="D159" s="26"/>
      <c r="E159" s="26"/>
      <c r="F159" s="27"/>
      <c r="G159" s="26"/>
      <c r="H159" s="26"/>
      <c r="I159" s="26"/>
      <c r="J159" s="20"/>
      <c r="K159" s="20"/>
      <c r="L159" s="22"/>
      <c r="M159" s="26"/>
      <c r="N159" s="24"/>
      <c r="O159" s="26"/>
      <c r="P159" s="26"/>
      <c r="R159">
        <f t="shared" si="16"/>
        <v>1900</v>
      </c>
    </row>
    <row r="160" spans="1:18" x14ac:dyDescent="0.25">
      <c r="A160" s="40" t="str">
        <f t="shared" si="17"/>
        <v/>
      </c>
      <c r="B160" s="26"/>
      <c r="C160" s="26"/>
      <c r="D160" s="26"/>
      <c r="E160" s="26"/>
      <c r="F160" s="27"/>
      <c r="G160" s="26"/>
      <c r="H160" s="26"/>
      <c r="I160" s="26"/>
      <c r="J160" s="20"/>
      <c r="K160" s="20"/>
      <c r="L160" s="22"/>
      <c r="M160" s="26"/>
      <c r="N160" s="24"/>
      <c r="O160" s="26"/>
      <c r="P160" s="26"/>
      <c r="R160">
        <f t="shared" si="16"/>
        <v>1900</v>
      </c>
    </row>
    <row r="161" spans="1:18" x14ac:dyDescent="0.25">
      <c r="A161" s="40" t="str">
        <f t="shared" si="17"/>
        <v/>
      </c>
      <c r="B161" s="26"/>
      <c r="C161" s="26"/>
      <c r="D161" s="26"/>
      <c r="E161" s="26"/>
      <c r="F161" s="27"/>
      <c r="G161" s="26"/>
      <c r="H161" s="26"/>
      <c r="I161" s="26"/>
      <c r="J161" s="20"/>
      <c r="K161" s="20"/>
      <c r="L161" s="22"/>
      <c r="M161" s="26"/>
      <c r="N161" s="24"/>
      <c r="O161" s="26"/>
      <c r="P161" s="26"/>
      <c r="R161">
        <f t="shared" si="16"/>
        <v>1900</v>
      </c>
    </row>
    <row r="162" spans="1:18" x14ac:dyDescent="0.25">
      <c r="A162" s="40" t="str">
        <f t="shared" si="17"/>
        <v/>
      </c>
      <c r="B162" s="26"/>
      <c r="C162" s="26"/>
      <c r="D162" s="26"/>
      <c r="E162" s="26"/>
      <c r="F162" s="27"/>
      <c r="G162" s="26"/>
      <c r="H162" s="26"/>
      <c r="I162" s="26"/>
      <c r="J162" s="20"/>
      <c r="K162" s="20"/>
      <c r="L162" s="22"/>
      <c r="M162" s="26"/>
      <c r="N162" s="24"/>
      <c r="O162" s="26"/>
      <c r="P162" s="26"/>
      <c r="R162">
        <f t="shared" si="16"/>
        <v>1900</v>
      </c>
    </row>
    <row r="163" spans="1:18" x14ac:dyDescent="0.25">
      <c r="A163" s="40" t="str">
        <f t="shared" si="17"/>
        <v/>
      </c>
      <c r="B163" s="26"/>
      <c r="C163" s="26"/>
      <c r="D163" s="26"/>
      <c r="E163" s="26"/>
      <c r="F163" s="27"/>
      <c r="G163" s="26"/>
      <c r="H163" s="26"/>
      <c r="I163" s="26"/>
      <c r="J163" s="20"/>
      <c r="K163" s="20"/>
      <c r="L163" s="22"/>
      <c r="M163" s="26"/>
      <c r="N163" s="24"/>
      <c r="O163" s="26"/>
      <c r="P163" s="26"/>
      <c r="R163">
        <f t="shared" si="16"/>
        <v>1900</v>
      </c>
    </row>
    <row r="164" spans="1:18" x14ac:dyDescent="0.25">
      <c r="A164" s="40" t="str">
        <f t="shared" si="17"/>
        <v/>
      </c>
      <c r="B164" s="26"/>
      <c r="C164" s="26"/>
      <c r="D164" s="26"/>
      <c r="E164" s="26"/>
      <c r="F164" s="27"/>
      <c r="G164" s="26"/>
      <c r="H164" s="26"/>
      <c r="I164" s="26"/>
      <c r="J164" s="20"/>
      <c r="K164" s="20"/>
      <c r="L164" s="22"/>
      <c r="M164" s="26"/>
      <c r="N164" s="24"/>
      <c r="O164" s="26"/>
      <c r="P164" s="26"/>
      <c r="R164">
        <f t="shared" si="16"/>
        <v>1900</v>
      </c>
    </row>
    <row r="165" spans="1:18" x14ac:dyDescent="0.25">
      <c r="A165" s="40" t="str">
        <f t="shared" si="17"/>
        <v/>
      </c>
      <c r="B165" s="26"/>
      <c r="C165" s="26"/>
      <c r="D165" s="26"/>
      <c r="E165" s="26"/>
      <c r="F165" s="27"/>
      <c r="G165" s="26"/>
      <c r="H165" s="26"/>
      <c r="I165" s="26"/>
      <c r="J165" s="20"/>
      <c r="K165" s="20"/>
      <c r="L165" s="22"/>
      <c r="M165" s="26"/>
      <c r="N165" s="24"/>
      <c r="O165" s="26"/>
      <c r="P165" s="26"/>
      <c r="R165">
        <f t="shared" si="16"/>
        <v>1900</v>
      </c>
    </row>
    <row r="166" spans="1:18" x14ac:dyDescent="0.25">
      <c r="A166" s="40" t="str">
        <f t="shared" si="17"/>
        <v/>
      </c>
      <c r="B166" s="26"/>
      <c r="C166" s="26"/>
      <c r="D166" s="26"/>
      <c r="E166" s="26"/>
      <c r="F166" s="27"/>
      <c r="G166" s="26"/>
      <c r="H166" s="26"/>
      <c r="I166" s="26"/>
      <c r="J166" s="20"/>
      <c r="K166" s="20"/>
      <c r="L166" s="22"/>
      <c r="M166" s="26"/>
      <c r="N166" s="24"/>
      <c r="O166" s="26"/>
      <c r="P166" s="26"/>
      <c r="R166">
        <f t="shared" si="16"/>
        <v>1900</v>
      </c>
    </row>
    <row r="167" spans="1:18" x14ac:dyDescent="0.25">
      <c r="A167" s="40" t="str">
        <f t="shared" si="17"/>
        <v/>
      </c>
      <c r="B167" s="26"/>
      <c r="C167" s="26"/>
      <c r="D167" s="26"/>
      <c r="E167" s="26"/>
      <c r="F167" s="27"/>
      <c r="G167" s="26"/>
      <c r="H167" s="26"/>
      <c r="I167" s="26"/>
      <c r="J167" s="20"/>
      <c r="K167" s="20"/>
      <c r="L167" s="22"/>
      <c r="M167" s="26"/>
      <c r="N167" s="24"/>
      <c r="O167" s="26"/>
      <c r="P167" s="26"/>
      <c r="R167">
        <f t="shared" si="16"/>
        <v>1900</v>
      </c>
    </row>
    <row r="168" spans="1:18" x14ac:dyDescent="0.25">
      <c r="A168" s="40" t="str">
        <f t="shared" si="17"/>
        <v/>
      </c>
      <c r="B168" s="26"/>
      <c r="C168" s="26"/>
      <c r="D168" s="26"/>
      <c r="E168" s="26"/>
      <c r="F168" s="27"/>
      <c r="G168" s="26"/>
      <c r="H168" s="26"/>
      <c r="I168" s="26"/>
      <c r="J168" s="20"/>
      <c r="K168" s="20"/>
      <c r="L168" s="22"/>
      <c r="M168" s="26"/>
      <c r="N168" s="24"/>
      <c r="O168" s="26"/>
      <c r="P168" s="26"/>
      <c r="R168">
        <f t="shared" si="16"/>
        <v>1900</v>
      </c>
    </row>
    <row r="169" spans="1:18" x14ac:dyDescent="0.25">
      <c r="A169" s="40" t="str">
        <f t="shared" si="17"/>
        <v/>
      </c>
      <c r="B169" s="26"/>
      <c r="C169" s="26"/>
      <c r="D169" s="26"/>
      <c r="E169" s="26"/>
      <c r="F169" s="27"/>
      <c r="G169" s="26"/>
      <c r="H169" s="26"/>
      <c r="I169" s="26"/>
      <c r="J169" s="20"/>
      <c r="K169" s="20"/>
      <c r="L169" s="22"/>
      <c r="M169" s="26"/>
      <c r="N169" s="24"/>
      <c r="O169" s="26"/>
      <c r="P169" s="26"/>
      <c r="R169">
        <f t="shared" si="16"/>
        <v>1900</v>
      </c>
    </row>
    <row r="170" spans="1:18" x14ac:dyDescent="0.25">
      <c r="A170" s="40" t="str">
        <f t="shared" si="17"/>
        <v/>
      </c>
      <c r="B170" s="26"/>
      <c r="C170" s="26"/>
      <c r="D170" s="26"/>
      <c r="E170" s="26"/>
      <c r="F170" s="27"/>
      <c r="G170" s="26"/>
      <c r="H170" s="26"/>
      <c r="I170" s="26"/>
      <c r="J170" s="20"/>
      <c r="K170" s="20"/>
      <c r="L170" s="22"/>
      <c r="M170" s="26"/>
      <c r="N170" s="24"/>
      <c r="O170" s="26"/>
      <c r="P170" s="26"/>
      <c r="R170">
        <f t="shared" si="16"/>
        <v>1900</v>
      </c>
    </row>
    <row r="171" spans="1:18" x14ac:dyDescent="0.25">
      <c r="A171" s="40" t="str">
        <f t="shared" si="17"/>
        <v/>
      </c>
      <c r="B171" s="26"/>
      <c r="C171" s="26"/>
      <c r="D171" s="26"/>
      <c r="E171" s="26"/>
      <c r="F171" s="27"/>
      <c r="G171" s="26"/>
      <c r="H171" s="26"/>
      <c r="I171" s="26"/>
      <c r="J171" s="20"/>
      <c r="K171" s="20"/>
      <c r="L171" s="22"/>
      <c r="M171" s="26"/>
      <c r="N171" s="24"/>
      <c r="O171" s="26"/>
      <c r="P171" s="26"/>
      <c r="R171">
        <f t="shared" si="16"/>
        <v>1900</v>
      </c>
    </row>
    <row r="172" spans="1:18" x14ac:dyDescent="0.25">
      <c r="A172" s="40" t="str">
        <f t="shared" si="17"/>
        <v/>
      </c>
      <c r="B172" s="26"/>
      <c r="C172" s="26"/>
      <c r="D172" s="26"/>
      <c r="E172" s="26"/>
      <c r="F172" s="27"/>
      <c r="G172" s="26"/>
      <c r="H172" s="26"/>
      <c r="I172" s="26"/>
      <c r="J172" s="20"/>
      <c r="K172" s="20"/>
      <c r="L172" s="22"/>
      <c r="M172" s="26"/>
      <c r="N172" s="24"/>
      <c r="O172" s="26"/>
      <c r="P172" s="26"/>
      <c r="R172">
        <f t="shared" si="16"/>
        <v>1900</v>
      </c>
    </row>
    <row r="173" spans="1:18" x14ac:dyDescent="0.25">
      <c r="A173" s="40" t="str">
        <f t="shared" si="17"/>
        <v/>
      </c>
      <c r="B173" s="26"/>
      <c r="C173" s="26"/>
      <c r="D173" s="26"/>
      <c r="E173" s="26"/>
      <c r="F173" s="27"/>
      <c r="G173" s="26"/>
      <c r="H173" s="26"/>
      <c r="I173" s="26"/>
      <c r="J173" s="20"/>
      <c r="K173" s="20"/>
      <c r="L173" s="22"/>
      <c r="M173" s="26"/>
      <c r="N173" s="24"/>
      <c r="O173" s="26"/>
      <c r="P173" s="26"/>
      <c r="R173">
        <f t="shared" si="16"/>
        <v>1900</v>
      </c>
    </row>
    <row r="174" spans="1:18" x14ac:dyDescent="0.25">
      <c r="A174" s="40" t="str">
        <f t="shared" si="17"/>
        <v/>
      </c>
      <c r="B174" s="26"/>
      <c r="C174" s="26"/>
      <c r="D174" s="26"/>
      <c r="E174" s="26"/>
      <c r="F174" s="27"/>
      <c r="G174" s="26"/>
      <c r="H174" s="26"/>
      <c r="I174" s="26"/>
      <c r="J174" s="20"/>
      <c r="K174" s="20"/>
      <c r="L174" s="22"/>
      <c r="M174" s="26"/>
      <c r="N174" s="24"/>
      <c r="O174" s="26"/>
      <c r="P174" s="26"/>
      <c r="R174">
        <f t="shared" si="16"/>
        <v>1900</v>
      </c>
    </row>
    <row r="175" spans="1:18" x14ac:dyDescent="0.25">
      <c r="A175" s="40" t="str">
        <f t="shared" si="17"/>
        <v/>
      </c>
      <c r="B175" s="26"/>
      <c r="C175" s="26"/>
      <c r="D175" s="26"/>
      <c r="E175" s="26"/>
      <c r="F175" s="27"/>
      <c r="G175" s="26"/>
      <c r="H175" s="26"/>
      <c r="I175" s="26"/>
      <c r="J175" s="20"/>
      <c r="K175" s="20"/>
      <c r="L175" s="22"/>
      <c r="M175" s="26"/>
      <c r="N175" s="24"/>
      <c r="O175" s="26"/>
      <c r="P175" s="26"/>
      <c r="R175">
        <f t="shared" si="16"/>
        <v>1900</v>
      </c>
    </row>
    <row r="176" spans="1:18" x14ac:dyDescent="0.25">
      <c r="A176" s="40" t="str">
        <f t="shared" si="17"/>
        <v/>
      </c>
      <c r="B176" s="26"/>
      <c r="C176" s="26"/>
      <c r="D176" s="26"/>
      <c r="E176" s="26"/>
      <c r="F176" s="27"/>
      <c r="G176" s="26"/>
      <c r="H176" s="26"/>
      <c r="I176" s="26"/>
      <c r="J176" s="20"/>
      <c r="K176" s="20"/>
      <c r="L176" s="22"/>
      <c r="M176" s="26"/>
      <c r="N176" s="24"/>
      <c r="O176" s="26"/>
      <c r="P176" s="26"/>
      <c r="R176">
        <f t="shared" si="16"/>
        <v>1900</v>
      </c>
    </row>
    <row r="177" spans="1:18" x14ac:dyDescent="0.25">
      <c r="A177" s="40" t="str">
        <f t="shared" si="17"/>
        <v/>
      </c>
      <c r="B177" s="26"/>
      <c r="C177" s="26"/>
      <c r="D177" s="26"/>
      <c r="E177" s="26"/>
      <c r="F177" s="27"/>
      <c r="G177" s="26"/>
      <c r="H177" s="26"/>
      <c r="I177" s="26"/>
      <c r="J177" s="20"/>
      <c r="K177" s="20"/>
      <c r="L177" s="22"/>
      <c r="M177" s="26"/>
      <c r="N177" s="24"/>
      <c r="O177" s="26"/>
      <c r="P177" s="26"/>
      <c r="R177">
        <f t="shared" si="16"/>
        <v>1900</v>
      </c>
    </row>
    <row r="178" spans="1:18" x14ac:dyDescent="0.25">
      <c r="A178" s="40" t="str">
        <f t="shared" si="17"/>
        <v/>
      </c>
      <c r="B178" s="26"/>
      <c r="C178" s="26"/>
      <c r="D178" s="26"/>
      <c r="E178" s="26"/>
      <c r="F178" s="27"/>
      <c r="G178" s="26"/>
      <c r="H178" s="26"/>
      <c r="I178" s="26"/>
      <c r="J178" s="20"/>
      <c r="K178" s="20"/>
      <c r="L178" s="22"/>
      <c r="M178" s="26"/>
      <c r="N178" s="24"/>
      <c r="O178" s="26"/>
      <c r="P178" s="26"/>
      <c r="R178">
        <f t="shared" ref="R178:R241" si="18">YEAR(N178)</f>
        <v>1900</v>
      </c>
    </row>
    <row r="179" spans="1:18" x14ac:dyDescent="0.25">
      <c r="A179" s="40" t="str">
        <f t="shared" ref="A179:A242" si="19">IF(N179&lt;&gt;0,MONTH(N179),"")</f>
        <v/>
      </c>
      <c r="B179" s="26"/>
      <c r="C179" s="26"/>
      <c r="D179" s="26"/>
      <c r="E179" s="26"/>
      <c r="F179" s="27"/>
      <c r="G179" s="26"/>
      <c r="H179" s="26"/>
      <c r="I179" s="26"/>
      <c r="J179" s="20"/>
      <c r="K179" s="20"/>
      <c r="L179" s="22"/>
      <c r="M179" s="26"/>
      <c r="N179" s="24"/>
      <c r="O179" s="26"/>
      <c r="P179" s="26"/>
      <c r="R179">
        <f t="shared" si="18"/>
        <v>1900</v>
      </c>
    </row>
    <row r="180" spans="1:18" x14ac:dyDescent="0.25">
      <c r="A180" s="40" t="str">
        <f t="shared" si="19"/>
        <v/>
      </c>
      <c r="B180" s="26"/>
      <c r="C180" s="26"/>
      <c r="D180" s="26"/>
      <c r="E180" s="26"/>
      <c r="F180" s="27"/>
      <c r="G180" s="26"/>
      <c r="H180" s="26"/>
      <c r="I180" s="26"/>
      <c r="J180" s="20"/>
      <c r="K180" s="20"/>
      <c r="L180" s="22"/>
      <c r="M180" s="26"/>
      <c r="N180" s="24"/>
      <c r="O180" s="26"/>
      <c r="P180" s="26"/>
      <c r="R180">
        <f t="shared" si="18"/>
        <v>1900</v>
      </c>
    </row>
    <row r="181" spans="1:18" x14ac:dyDescent="0.25">
      <c r="A181" s="40" t="str">
        <f t="shared" si="19"/>
        <v/>
      </c>
      <c r="B181" s="26"/>
      <c r="C181" s="26"/>
      <c r="D181" s="26"/>
      <c r="E181" s="26"/>
      <c r="F181" s="27"/>
      <c r="G181" s="26"/>
      <c r="H181" s="26"/>
      <c r="I181" s="26"/>
      <c r="J181" s="20"/>
      <c r="K181" s="20"/>
      <c r="L181" s="22"/>
      <c r="M181" s="26"/>
      <c r="N181" s="24"/>
      <c r="O181" s="26"/>
      <c r="P181" s="26"/>
      <c r="R181">
        <f t="shared" si="18"/>
        <v>1900</v>
      </c>
    </row>
    <row r="182" spans="1:18" x14ac:dyDescent="0.25">
      <c r="A182" s="40" t="str">
        <f t="shared" si="19"/>
        <v/>
      </c>
      <c r="B182" s="26"/>
      <c r="C182" s="26"/>
      <c r="D182" s="26"/>
      <c r="E182" s="26"/>
      <c r="F182" s="27"/>
      <c r="G182" s="26"/>
      <c r="H182" s="26"/>
      <c r="I182" s="26"/>
      <c r="J182" s="20"/>
      <c r="K182" s="20"/>
      <c r="L182" s="22"/>
      <c r="M182" s="26"/>
      <c r="N182" s="24"/>
      <c r="O182" s="26"/>
      <c r="P182" s="26"/>
      <c r="R182">
        <f t="shared" si="18"/>
        <v>1900</v>
      </c>
    </row>
    <row r="183" spans="1:18" x14ac:dyDescent="0.25">
      <c r="A183" s="40" t="str">
        <f t="shared" si="19"/>
        <v/>
      </c>
      <c r="B183" s="26"/>
      <c r="C183" s="26"/>
      <c r="D183" s="26"/>
      <c r="E183" s="26"/>
      <c r="F183" s="27"/>
      <c r="G183" s="26"/>
      <c r="H183" s="26"/>
      <c r="I183" s="26"/>
      <c r="J183" s="20"/>
      <c r="K183" s="20"/>
      <c r="L183" s="22"/>
      <c r="M183" s="26"/>
      <c r="N183" s="24"/>
      <c r="O183" s="26"/>
      <c r="P183" s="26"/>
      <c r="R183">
        <f t="shared" si="18"/>
        <v>1900</v>
      </c>
    </row>
    <row r="184" spans="1:18" x14ac:dyDescent="0.25">
      <c r="A184" s="40" t="str">
        <f t="shared" si="19"/>
        <v/>
      </c>
      <c r="B184" s="26"/>
      <c r="C184" s="26"/>
      <c r="D184" s="26"/>
      <c r="E184" s="26"/>
      <c r="F184" s="27"/>
      <c r="G184" s="26"/>
      <c r="H184" s="26"/>
      <c r="I184" s="26"/>
      <c r="J184" s="20"/>
      <c r="K184" s="20"/>
      <c r="L184" s="22"/>
      <c r="M184" s="26"/>
      <c r="N184" s="24"/>
      <c r="O184" s="26"/>
      <c r="P184" s="26"/>
      <c r="R184">
        <f t="shared" si="18"/>
        <v>1900</v>
      </c>
    </row>
    <row r="185" spans="1:18" x14ac:dyDescent="0.25">
      <c r="A185" s="40" t="str">
        <f t="shared" si="19"/>
        <v/>
      </c>
      <c r="B185" s="26"/>
      <c r="C185" s="26"/>
      <c r="D185" s="26"/>
      <c r="E185" s="26"/>
      <c r="F185" s="27"/>
      <c r="G185" s="26"/>
      <c r="H185" s="26"/>
      <c r="I185" s="26"/>
      <c r="J185" s="20"/>
      <c r="K185" s="20"/>
      <c r="L185" s="22"/>
      <c r="M185" s="26"/>
      <c r="N185" s="24"/>
      <c r="O185" s="26"/>
      <c r="P185" s="26"/>
      <c r="R185">
        <f t="shared" si="18"/>
        <v>1900</v>
      </c>
    </row>
    <row r="186" spans="1:18" x14ac:dyDescent="0.25">
      <c r="A186" s="40" t="str">
        <f t="shared" si="19"/>
        <v/>
      </c>
      <c r="B186" s="26"/>
      <c r="C186" s="26"/>
      <c r="D186" s="26"/>
      <c r="E186" s="26"/>
      <c r="F186" s="27"/>
      <c r="G186" s="26"/>
      <c r="H186" s="26"/>
      <c r="I186" s="26"/>
      <c r="J186" s="20"/>
      <c r="K186" s="20"/>
      <c r="L186" s="22"/>
      <c r="M186" s="26"/>
      <c r="N186" s="24"/>
      <c r="O186" s="26"/>
      <c r="P186" s="26"/>
      <c r="R186">
        <f t="shared" si="18"/>
        <v>1900</v>
      </c>
    </row>
    <row r="187" spans="1:18" x14ac:dyDescent="0.25">
      <c r="A187" s="40" t="str">
        <f t="shared" si="19"/>
        <v/>
      </c>
      <c r="B187" s="26"/>
      <c r="C187" s="26"/>
      <c r="D187" s="26"/>
      <c r="E187" s="26"/>
      <c r="F187" s="27"/>
      <c r="G187" s="26"/>
      <c r="H187" s="26"/>
      <c r="I187" s="26"/>
      <c r="J187" s="20"/>
      <c r="K187" s="20"/>
      <c r="L187" s="22"/>
      <c r="M187" s="26"/>
      <c r="N187" s="24"/>
      <c r="O187" s="26"/>
      <c r="P187" s="26"/>
      <c r="R187">
        <f t="shared" si="18"/>
        <v>1900</v>
      </c>
    </row>
    <row r="188" spans="1:18" x14ac:dyDescent="0.25">
      <c r="A188" s="40" t="str">
        <f t="shared" si="19"/>
        <v/>
      </c>
      <c r="B188" s="26"/>
      <c r="C188" s="26"/>
      <c r="D188" s="26"/>
      <c r="E188" s="26"/>
      <c r="F188" s="27"/>
      <c r="G188" s="26"/>
      <c r="H188" s="26"/>
      <c r="I188" s="26"/>
      <c r="J188" s="20"/>
      <c r="K188" s="20"/>
      <c r="L188" s="22"/>
      <c r="M188" s="26"/>
      <c r="N188" s="24"/>
      <c r="O188" s="26"/>
      <c r="P188" s="26"/>
      <c r="R188">
        <f t="shared" si="18"/>
        <v>1900</v>
      </c>
    </row>
    <row r="189" spans="1:18" x14ac:dyDescent="0.25">
      <c r="A189" s="40" t="str">
        <f t="shared" si="19"/>
        <v/>
      </c>
      <c r="B189" s="26"/>
      <c r="C189" s="26"/>
      <c r="D189" s="26"/>
      <c r="E189" s="26"/>
      <c r="F189" s="27"/>
      <c r="G189" s="26"/>
      <c r="H189" s="26"/>
      <c r="I189" s="26"/>
      <c r="J189" s="20"/>
      <c r="K189" s="20"/>
      <c r="L189" s="22"/>
      <c r="M189" s="26"/>
      <c r="N189" s="24"/>
      <c r="O189" s="26"/>
      <c r="P189" s="26"/>
      <c r="R189">
        <f t="shared" si="18"/>
        <v>1900</v>
      </c>
    </row>
    <row r="190" spans="1:18" x14ac:dyDescent="0.25">
      <c r="A190" s="40" t="str">
        <f t="shared" si="19"/>
        <v/>
      </c>
      <c r="B190" s="26"/>
      <c r="C190" s="26"/>
      <c r="D190" s="26"/>
      <c r="E190" s="26"/>
      <c r="F190" s="27"/>
      <c r="G190" s="26"/>
      <c r="H190" s="26"/>
      <c r="I190" s="26"/>
      <c r="J190" s="20"/>
      <c r="K190" s="20"/>
      <c r="L190" s="22"/>
      <c r="M190" s="26"/>
      <c r="N190" s="24"/>
      <c r="O190" s="26"/>
      <c r="P190" s="26"/>
      <c r="R190">
        <f t="shared" si="18"/>
        <v>1900</v>
      </c>
    </row>
    <row r="191" spans="1:18" x14ac:dyDescent="0.25">
      <c r="A191" s="40" t="str">
        <f t="shared" si="19"/>
        <v/>
      </c>
      <c r="B191" s="26"/>
      <c r="C191" s="26"/>
      <c r="D191" s="26"/>
      <c r="E191" s="26"/>
      <c r="F191" s="27"/>
      <c r="G191" s="26"/>
      <c r="H191" s="26"/>
      <c r="I191" s="26"/>
      <c r="J191" s="20"/>
      <c r="K191" s="20"/>
      <c r="L191" s="22"/>
      <c r="M191" s="26"/>
      <c r="N191" s="24"/>
      <c r="O191" s="26"/>
      <c r="P191" s="26"/>
      <c r="R191">
        <f t="shared" si="18"/>
        <v>1900</v>
      </c>
    </row>
    <row r="192" spans="1:18" x14ac:dyDescent="0.25">
      <c r="A192" s="40" t="str">
        <f t="shared" si="19"/>
        <v/>
      </c>
      <c r="B192" s="26"/>
      <c r="C192" s="26"/>
      <c r="D192" s="26"/>
      <c r="E192" s="26"/>
      <c r="F192" s="27"/>
      <c r="G192" s="26"/>
      <c r="H192" s="26"/>
      <c r="I192" s="26"/>
      <c r="J192" s="20"/>
      <c r="K192" s="20"/>
      <c r="L192" s="22"/>
      <c r="M192" s="26"/>
      <c r="N192" s="24"/>
      <c r="O192" s="26"/>
      <c r="P192" s="26"/>
      <c r="R192">
        <f t="shared" si="18"/>
        <v>1900</v>
      </c>
    </row>
    <row r="193" spans="1:18" x14ac:dyDescent="0.25">
      <c r="A193" s="40" t="str">
        <f t="shared" si="19"/>
        <v/>
      </c>
      <c r="B193" s="26"/>
      <c r="C193" s="26"/>
      <c r="D193" s="26"/>
      <c r="E193" s="26"/>
      <c r="F193" s="27"/>
      <c r="G193" s="26"/>
      <c r="H193" s="26"/>
      <c r="I193" s="26"/>
      <c r="J193" s="20"/>
      <c r="K193" s="20"/>
      <c r="L193" s="22"/>
      <c r="M193" s="26"/>
      <c r="N193" s="24"/>
      <c r="O193" s="26"/>
      <c r="P193" s="26"/>
      <c r="R193">
        <f t="shared" si="18"/>
        <v>1900</v>
      </c>
    </row>
    <row r="194" spans="1:18" x14ac:dyDescent="0.25">
      <c r="A194" s="40" t="str">
        <f t="shared" si="19"/>
        <v/>
      </c>
      <c r="B194" s="26"/>
      <c r="C194" s="26"/>
      <c r="D194" s="26"/>
      <c r="E194" s="26"/>
      <c r="F194" s="27"/>
      <c r="G194" s="26"/>
      <c r="H194" s="26"/>
      <c r="I194" s="26"/>
      <c r="J194" s="20"/>
      <c r="K194" s="20"/>
      <c r="L194" s="22"/>
      <c r="M194" s="26"/>
      <c r="N194" s="24"/>
      <c r="O194" s="26"/>
      <c r="P194" s="26"/>
      <c r="R194">
        <f t="shared" si="18"/>
        <v>1900</v>
      </c>
    </row>
    <row r="195" spans="1:18" x14ac:dyDescent="0.25">
      <c r="A195" s="40" t="str">
        <f t="shared" si="19"/>
        <v/>
      </c>
      <c r="B195" s="26"/>
      <c r="C195" s="26"/>
      <c r="D195" s="26"/>
      <c r="E195" s="26"/>
      <c r="F195" s="27"/>
      <c r="G195" s="26"/>
      <c r="H195" s="26"/>
      <c r="I195" s="26"/>
      <c r="J195" s="20"/>
      <c r="K195" s="20"/>
      <c r="L195" s="22"/>
      <c r="M195" s="26"/>
      <c r="N195" s="24"/>
      <c r="O195" s="26"/>
      <c r="P195" s="26"/>
      <c r="R195">
        <f t="shared" si="18"/>
        <v>1900</v>
      </c>
    </row>
    <row r="196" spans="1:18" x14ac:dyDescent="0.25">
      <c r="A196" s="40" t="str">
        <f t="shared" si="19"/>
        <v/>
      </c>
      <c r="B196" s="26"/>
      <c r="C196" s="26"/>
      <c r="D196" s="26"/>
      <c r="E196" s="26"/>
      <c r="F196" s="27"/>
      <c r="G196" s="26"/>
      <c r="H196" s="26"/>
      <c r="I196" s="26"/>
      <c r="J196" s="20"/>
      <c r="K196" s="20"/>
      <c r="L196" s="22"/>
      <c r="M196" s="26"/>
      <c r="N196" s="24"/>
      <c r="O196" s="26"/>
      <c r="P196" s="26"/>
      <c r="R196">
        <f t="shared" si="18"/>
        <v>1900</v>
      </c>
    </row>
    <row r="197" spans="1:18" x14ac:dyDescent="0.25">
      <c r="A197" s="40" t="str">
        <f t="shared" si="19"/>
        <v/>
      </c>
      <c r="B197" s="26"/>
      <c r="C197" s="26"/>
      <c r="D197" s="26"/>
      <c r="E197" s="26"/>
      <c r="F197" s="27"/>
      <c r="G197" s="26"/>
      <c r="H197" s="26"/>
      <c r="I197" s="26"/>
      <c r="J197" s="20"/>
      <c r="K197" s="20"/>
      <c r="L197" s="22"/>
      <c r="M197" s="26"/>
      <c r="N197" s="24"/>
      <c r="O197" s="26"/>
      <c r="P197" s="26"/>
      <c r="R197">
        <f t="shared" si="18"/>
        <v>1900</v>
      </c>
    </row>
    <row r="198" spans="1:18" x14ac:dyDescent="0.25">
      <c r="A198" s="40" t="str">
        <f t="shared" si="19"/>
        <v/>
      </c>
      <c r="B198" s="26"/>
      <c r="C198" s="26"/>
      <c r="D198" s="26"/>
      <c r="E198" s="26"/>
      <c r="F198" s="27"/>
      <c r="G198" s="26"/>
      <c r="H198" s="26"/>
      <c r="I198" s="26"/>
      <c r="J198" s="20"/>
      <c r="K198" s="20"/>
      <c r="L198" s="22"/>
      <c r="M198" s="26"/>
      <c r="N198" s="24"/>
      <c r="O198" s="26"/>
      <c r="P198" s="26"/>
      <c r="R198">
        <f t="shared" si="18"/>
        <v>1900</v>
      </c>
    </row>
    <row r="199" spans="1:18" x14ac:dyDescent="0.25">
      <c r="A199" s="40" t="str">
        <f t="shared" si="19"/>
        <v/>
      </c>
      <c r="B199" s="26"/>
      <c r="C199" s="26"/>
      <c r="D199" s="26"/>
      <c r="E199" s="26"/>
      <c r="F199" s="27"/>
      <c r="G199" s="26"/>
      <c r="H199" s="26"/>
      <c r="I199" s="26"/>
      <c r="J199" s="20"/>
      <c r="K199" s="20"/>
      <c r="L199" s="22"/>
      <c r="M199" s="26"/>
      <c r="N199" s="24"/>
      <c r="O199" s="26"/>
      <c r="P199" s="26"/>
      <c r="R199">
        <f t="shared" si="18"/>
        <v>1900</v>
      </c>
    </row>
    <row r="200" spans="1:18" x14ac:dyDescent="0.25">
      <c r="A200" s="40" t="str">
        <f t="shared" si="19"/>
        <v/>
      </c>
      <c r="B200" s="26"/>
      <c r="C200" s="26"/>
      <c r="D200" s="26"/>
      <c r="E200" s="26"/>
      <c r="F200" s="27"/>
      <c r="G200" s="26"/>
      <c r="H200" s="26"/>
      <c r="I200" s="26"/>
      <c r="J200" s="20"/>
      <c r="K200" s="20"/>
      <c r="L200" s="22"/>
      <c r="M200" s="26"/>
      <c r="N200" s="24"/>
      <c r="O200" s="26"/>
      <c r="P200" s="26"/>
      <c r="R200">
        <f t="shared" si="18"/>
        <v>1900</v>
      </c>
    </row>
    <row r="201" spans="1:18" x14ac:dyDescent="0.25">
      <c r="A201" s="40" t="str">
        <f t="shared" si="19"/>
        <v/>
      </c>
      <c r="B201" s="26"/>
      <c r="C201" s="26"/>
      <c r="D201" s="26"/>
      <c r="E201" s="26"/>
      <c r="F201" s="27"/>
      <c r="G201" s="26"/>
      <c r="H201" s="26"/>
      <c r="I201" s="26"/>
      <c r="J201" s="20"/>
      <c r="K201" s="20"/>
      <c r="L201" s="22"/>
      <c r="M201" s="26"/>
      <c r="N201" s="24"/>
      <c r="O201" s="26"/>
      <c r="P201" s="26"/>
      <c r="R201">
        <f t="shared" si="18"/>
        <v>1900</v>
      </c>
    </row>
    <row r="202" spans="1:18" x14ac:dyDescent="0.25">
      <c r="A202" s="40" t="str">
        <f t="shared" si="19"/>
        <v/>
      </c>
      <c r="B202" s="26"/>
      <c r="C202" s="26"/>
      <c r="D202" s="26"/>
      <c r="E202" s="26"/>
      <c r="F202" s="27"/>
      <c r="G202" s="26"/>
      <c r="H202" s="26"/>
      <c r="I202" s="26"/>
      <c r="J202" s="20"/>
      <c r="K202" s="20"/>
      <c r="L202" s="22"/>
      <c r="M202" s="26"/>
      <c r="N202" s="24"/>
      <c r="O202" s="26"/>
      <c r="P202" s="26"/>
      <c r="R202">
        <f t="shared" si="18"/>
        <v>1900</v>
      </c>
    </row>
    <row r="203" spans="1:18" x14ac:dyDescent="0.25">
      <c r="A203" s="40" t="str">
        <f t="shared" si="19"/>
        <v/>
      </c>
      <c r="B203" s="26"/>
      <c r="C203" s="26"/>
      <c r="D203" s="26"/>
      <c r="E203" s="26"/>
      <c r="F203" s="27"/>
      <c r="G203" s="26"/>
      <c r="H203" s="26"/>
      <c r="I203" s="26"/>
      <c r="J203" s="20"/>
      <c r="K203" s="20"/>
      <c r="L203" s="22"/>
      <c r="M203" s="26"/>
      <c r="N203" s="24"/>
      <c r="O203" s="26"/>
      <c r="P203" s="26"/>
      <c r="R203">
        <f t="shared" si="18"/>
        <v>1900</v>
      </c>
    </row>
    <row r="204" spans="1:18" x14ac:dyDescent="0.25">
      <c r="A204" s="40" t="str">
        <f t="shared" si="19"/>
        <v/>
      </c>
      <c r="B204" s="26"/>
      <c r="C204" s="26"/>
      <c r="D204" s="26"/>
      <c r="E204" s="26"/>
      <c r="F204" s="27"/>
      <c r="G204" s="26"/>
      <c r="H204" s="26"/>
      <c r="I204" s="26"/>
      <c r="J204" s="20"/>
      <c r="K204" s="20"/>
      <c r="L204" s="22"/>
      <c r="M204" s="26"/>
      <c r="N204" s="24"/>
      <c r="O204" s="26"/>
      <c r="P204" s="26"/>
      <c r="R204">
        <f t="shared" si="18"/>
        <v>1900</v>
      </c>
    </row>
    <row r="205" spans="1:18" x14ac:dyDescent="0.25">
      <c r="A205" s="40" t="str">
        <f t="shared" si="19"/>
        <v/>
      </c>
      <c r="B205" s="26"/>
      <c r="C205" s="26"/>
      <c r="D205" s="26"/>
      <c r="E205" s="26"/>
      <c r="F205" s="27"/>
      <c r="G205" s="26"/>
      <c r="H205" s="26"/>
      <c r="I205" s="26"/>
      <c r="J205" s="20"/>
      <c r="K205" s="20"/>
      <c r="L205" s="22"/>
      <c r="M205" s="26"/>
      <c r="N205" s="24"/>
      <c r="O205" s="26"/>
      <c r="P205" s="26"/>
      <c r="R205">
        <f t="shared" si="18"/>
        <v>1900</v>
      </c>
    </row>
    <row r="206" spans="1:18" x14ac:dyDescent="0.25">
      <c r="A206" s="40" t="str">
        <f t="shared" si="19"/>
        <v/>
      </c>
      <c r="B206" s="26"/>
      <c r="C206" s="26"/>
      <c r="D206" s="26"/>
      <c r="E206" s="26"/>
      <c r="F206" s="27"/>
      <c r="G206" s="26"/>
      <c r="H206" s="26"/>
      <c r="I206" s="26"/>
      <c r="J206" s="20"/>
      <c r="K206" s="20"/>
      <c r="L206" s="22"/>
      <c r="M206" s="26"/>
      <c r="N206" s="24"/>
      <c r="O206" s="26"/>
      <c r="P206" s="26"/>
      <c r="R206">
        <f t="shared" si="18"/>
        <v>1900</v>
      </c>
    </row>
    <row r="207" spans="1:18" x14ac:dyDescent="0.25">
      <c r="A207" s="40" t="str">
        <f t="shared" si="19"/>
        <v/>
      </c>
      <c r="B207" s="26"/>
      <c r="C207" s="26"/>
      <c r="D207" s="26"/>
      <c r="E207" s="26"/>
      <c r="F207" s="27"/>
      <c r="G207" s="26"/>
      <c r="H207" s="26"/>
      <c r="I207" s="26"/>
      <c r="J207" s="20"/>
      <c r="K207" s="20"/>
      <c r="L207" s="22"/>
      <c r="M207" s="26"/>
      <c r="N207" s="24"/>
      <c r="O207" s="26"/>
      <c r="P207" s="26"/>
      <c r="R207">
        <f t="shared" si="18"/>
        <v>1900</v>
      </c>
    </row>
    <row r="208" spans="1:18" x14ac:dyDescent="0.25">
      <c r="A208" s="40" t="str">
        <f t="shared" si="19"/>
        <v/>
      </c>
      <c r="B208" s="26"/>
      <c r="C208" s="26"/>
      <c r="D208" s="26"/>
      <c r="E208" s="26"/>
      <c r="F208" s="27"/>
      <c r="G208" s="26"/>
      <c r="H208" s="26"/>
      <c r="I208" s="26"/>
      <c r="J208" s="20"/>
      <c r="K208" s="20"/>
      <c r="L208" s="22"/>
      <c r="M208" s="26"/>
      <c r="N208" s="24"/>
      <c r="O208" s="26"/>
      <c r="P208" s="26"/>
      <c r="R208">
        <f t="shared" si="18"/>
        <v>1900</v>
      </c>
    </row>
    <row r="209" spans="1:18" x14ac:dyDescent="0.25">
      <c r="A209" s="40" t="str">
        <f t="shared" si="19"/>
        <v/>
      </c>
      <c r="B209" s="26"/>
      <c r="C209" s="26"/>
      <c r="D209" s="26"/>
      <c r="E209" s="26"/>
      <c r="F209" s="27"/>
      <c r="G209" s="26"/>
      <c r="H209" s="26"/>
      <c r="I209" s="26"/>
      <c r="J209" s="20"/>
      <c r="K209" s="20"/>
      <c r="L209" s="22"/>
      <c r="M209" s="26"/>
      <c r="N209" s="24"/>
      <c r="O209" s="26"/>
      <c r="P209" s="26"/>
      <c r="R209">
        <f t="shared" si="18"/>
        <v>1900</v>
      </c>
    </row>
    <row r="210" spans="1:18" x14ac:dyDescent="0.25">
      <c r="A210" s="40" t="str">
        <f t="shared" si="19"/>
        <v/>
      </c>
      <c r="B210" s="26"/>
      <c r="C210" s="26"/>
      <c r="D210" s="26"/>
      <c r="E210" s="26"/>
      <c r="F210" s="27"/>
      <c r="G210" s="26"/>
      <c r="H210" s="26"/>
      <c r="I210" s="26"/>
      <c r="J210" s="20"/>
      <c r="K210" s="20"/>
      <c r="L210" s="22"/>
      <c r="M210" s="26"/>
      <c r="N210" s="24"/>
      <c r="O210" s="26"/>
      <c r="P210" s="26"/>
      <c r="R210">
        <f t="shared" si="18"/>
        <v>1900</v>
      </c>
    </row>
    <row r="211" spans="1:18" x14ac:dyDescent="0.25">
      <c r="A211" s="40" t="str">
        <f t="shared" si="19"/>
        <v/>
      </c>
      <c r="B211" s="26"/>
      <c r="C211" s="26"/>
      <c r="D211" s="26"/>
      <c r="E211" s="26"/>
      <c r="F211" s="27"/>
      <c r="G211" s="26"/>
      <c r="H211" s="26"/>
      <c r="I211" s="26"/>
      <c r="J211" s="20"/>
      <c r="K211" s="20"/>
      <c r="L211" s="22"/>
      <c r="M211" s="26"/>
      <c r="N211" s="24"/>
      <c r="O211" s="26"/>
      <c r="P211" s="26"/>
      <c r="R211">
        <f t="shared" si="18"/>
        <v>1900</v>
      </c>
    </row>
    <row r="212" spans="1:18" x14ac:dyDescent="0.25">
      <c r="A212" s="40" t="str">
        <f t="shared" si="19"/>
        <v/>
      </c>
      <c r="B212" s="26"/>
      <c r="C212" s="26"/>
      <c r="D212" s="26"/>
      <c r="E212" s="26"/>
      <c r="F212" s="27"/>
      <c r="G212" s="26"/>
      <c r="H212" s="26"/>
      <c r="I212" s="26"/>
      <c r="J212" s="20"/>
      <c r="K212" s="20"/>
      <c r="L212" s="22"/>
      <c r="M212" s="26"/>
      <c r="N212" s="24"/>
      <c r="O212" s="26"/>
      <c r="P212" s="26"/>
      <c r="R212">
        <f t="shared" si="18"/>
        <v>1900</v>
      </c>
    </row>
    <row r="213" spans="1:18" x14ac:dyDescent="0.25">
      <c r="A213" s="40" t="str">
        <f t="shared" si="19"/>
        <v/>
      </c>
      <c r="B213" s="26"/>
      <c r="C213" s="26"/>
      <c r="D213" s="26"/>
      <c r="E213" s="26"/>
      <c r="F213" s="27"/>
      <c r="G213" s="26"/>
      <c r="H213" s="26"/>
      <c r="I213" s="26"/>
      <c r="J213" s="20"/>
      <c r="K213" s="20"/>
      <c r="L213" s="22"/>
      <c r="M213" s="26"/>
      <c r="N213" s="24"/>
      <c r="O213" s="26"/>
      <c r="P213" s="26"/>
      <c r="R213">
        <f t="shared" si="18"/>
        <v>1900</v>
      </c>
    </row>
    <row r="214" spans="1:18" x14ac:dyDescent="0.25">
      <c r="A214" s="40" t="str">
        <f t="shared" si="19"/>
        <v/>
      </c>
      <c r="B214" s="26"/>
      <c r="C214" s="26"/>
      <c r="D214" s="26"/>
      <c r="E214" s="26"/>
      <c r="F214" s="27"/>
      <c r="G214" s="26"/>
      <c r="H214" s="26"/>
      <c r="I214" s="26"/>
      <c r="J214" s="20"/>
      <c r="K214" s="20"/>
      <c r="L214" s="22"/>
      <c r="M214" s="26"/>
      <c r="N214" s="24"/>
      <c r="O214" s="26"/>
      <c r="P214" s="26"/>
      <c r="R214">
        <f t="shared" si="18"/>
        <v>1900</v>
      </c>
    </row>
    <row r="215" spans="1:18" x14ac:dyDescent="0.25">
      <c r="A215" s="40" t="str">
        <f t="shared" si="19"/>
        <v/>
      </c>
      <c r="B215" s="26"/>
      <c r="C215" s="26"/>
      <c r="D215" s="26"/>
      <c r="E215" s="26"/>
      <c r="F215" s="27"/>
      <c r="G215" s="26"/>
      <c r="H215" s="26"/>
      <c r="I215" s="26"/>
      <c r="J215" s="20"/>
      <c r="K215" s="20"/>
      <c r="L215" s="22"/>
      <c r="M215" s="26"/>
      <c r="N215" s="24"/>
      <c r="O215" s="26"/>
      <c r="P215" s="26"/>
      <c r="R215">
        <f t="shared" si="18"/>
        <v>1900</v>
      </c>
    </row>
    <row r="216" spans="1:18" x14ac:dyDescent="0.25">
      <c r="A216" s="40" t="str">
        <f t="shared" si="19"/>
        <v/>
      </c>
      <c r="B216" s="26"/>
      <c r="C216" s="26"/>
      <c r="D216" s="26"/>
      <c r="E216" s="26"/>
      <c r="F216" s="27"/>
      <c r="G216" s="26"/>
      <c r="H216" s="26"/>
      <c r="I216" s="26"/>
      <c r="J216" s="20"/>
      <c r="K216" s="20"/>
      <c r="L216" s="22"/>
      <c r="M216" s="26"/>
      <c r="N216" s="24"/>
      <c r="O216" s="26"/>
      <c r="P216" s="26"/>
      <c r="R216">
        <f t="shared" si="18"/>
        <v>1900</v>
      </c>
    </row>
    <row r="217" spans="1:18" x14ac:dyDescent="0.25">
      <c r="A217" s="40" t="str">
        <f t="shared" si="19"/>
        <v/>
      </c>
      <c r="B217" s="26"/>
      <c r="C217" s="26"/>
      <c r="D217" s="26"/>
      <c r="E217" s="26"/>
      <c r="F217" s="27"/>
      <c r="G217" s="26"/>
      <c r="H217" s="26"/>
      <c r="I217" s="26"/>
      <c r="J217" s="20"/>
      <c r="K217" s="20"/>
      <c r="L217" s="22"/>
      <c r="M217" s="26"/>
      <c r="N217" s="24"/>
      <c r="O217" s="26"/>
      <c r="P217" s="26"/>
      <c r="R217">
        <f t="shared" si="18"/>
        <v>1900</v>
      </c>
    </row>
    <row r="218" spans="1:18" x14ac:dyDescent="0.25">
      <c r="A218" s="40" t="str">
        <f t="shared" si="19"/>
        <v/>
      </c>
      <c r="B218" s="26"/>
      <c r="C218" s="26"/>
      <c r="D218" s="26"/>
      <c r="E218" s="26"/>
      <c r="F218" s="27"/>
      <c r="G218" s="26"/>
      <c r="H218" s="26"/>
      <c r="I218" s="26"/>
      <c r="J218" s="20"/>
      <c r="K218" s="20"/>
      <c r="L218" s="22"/>
      <c r="M218" s="26"/>
      <c r="N218" s="24"/>
      <c r="O218" s="26"/>
      <c r="P218" s="26"/>
      <c r="R218">
        <f t="shared" si="18"/>
        <v>1900</v>
      </c>
    </row>
    <row r="219" spans="1:18" x14ac:dyDescent="0.25">
      <c r="A219" s="40" t="str">
        <f t="shared" si="19"/>
        <v/>
      </c>
      <c r="B219" s="26"/>
      <c r="C219" s="26"/>
      <c r="D219" s="26"/>
      <c r="E219" s="26"/>
      <c r="F219" s="27"/>
      <c r="G219" s="26"/>
      <c r="H219" s="26"/>
      <c r="I219" s="26"/>
      <c r="J219" s="20"/>
      <c r="K219" s="20"/>
      <c r="L219" s="22"/>
      <c r="M219" s="26"/>
      <c r="N219" s="24"/>
      <c r="O219" s="26"/>
      <c r="P219" s="26"/>
      <c r="R219">
        <f t="shared" si="18"/>
        <v>1900</v>
      </c>
    </row>
    <row r="220" spans="1:18" x14ac:dyDescent="0.25">
      <c r="A220" s="40" t="str">
        <f t="shared" si="19"/>
        <v/>
      </c>
      <c r="B220" s="26"/>
      <c r="C220" s="26"/>
      <c r="D220" s="26"/>
      <c r="E220" s="26"/>
      <c r="F220" s="27"/>
      <c r="G220" s="26"/>
      <c r="H220" s="26"/>
      <c r="I220" s="26"/>
      <c r="J220" s="20"/>
      <c r="K220" s="20"/>
      <c r="L220" s="22"/>
      <c r="M220" s="26"/>
      <c r="N220" s="24"/>
      <c r="O220" s="26"/>
      <c r="P220" s="26"/>
      <c r="R220">
        <f t="shared" si="18"/>
        <v>1900</v>
      </c>
    </row>
    <row r="221" spans="1:18" x14ac:dyDescent="0.25">
      <c r="A221" s="40" t="str">
        <f t="shared" si="19"/>
        <v/>
      </c>
      <c r="B221" s="26"/>
      <c r="C221" s="26"/>
      <c r="D221" s="26"/>
      <c r="E221" s="26"/>
      <c r="F221" s="27"/>
      <c r="G221" s="26"/>
      <c r="H221" s="26"/>
      <c r="I221" s="26"/>
      <c r="J221" s="20"/>
      <c r="K221" s="20"/>
      <c r="L221" s="22"/>
      <c r="M221" s="26"/>
      <c r="N221" s="24"/>
      <c r="O221" s="26"/>
      <c r="P221" s="26"/>
      <c r="R221">
        <f t="shared" si="18"/>
        <v>1900</v>
      </c>
    </row>
    <row r="222" spans="1:18" x14ac:dyDescent="0.25">
      <c r="A222" s="40" t="str">
        <f t="shared" si="19"/>
        <v/>
      </c>
      <c r="B222" s="26"/>
      <c r="C222" s="26"/>
      <c r="D222" s="26"/>
      <c r="E222" s="26"/>
      <c r="F222" s="27"/>
      <c r="G222" s="26"/>
      <c r="H222" s="26"/>
      <c r="I222" s="26"/>
      <c r="J222" s="20"/>
      <c r="K222" s="20"/>
      <c r="L222" s="22"/>
      <c r="M222" s="26"/>
      <c r="N222" s="24"/>
      <c r="O222" s="26"/>
      <c r="P222" s="26"/>
      <c r="R222">
        <f t="shared" si="18"/>
        <v>1900</v>
      </c>
    </row>
    <row r="223" spans="1:18" x14ac:dyDescent="0.25">
      <c r="A223" s="40" t="str">
        <f t="shared" si="19"/>
        <v/>
      </c>
      <c r="B223" s="26"/>
      <c r="C223" s="26"/>
      <c r="D223" s="26"/>
      <c r="E223" s="26"/>
      <c r="F223" s="27"/>
      <c r="G223" s="26"/>
      <c r="H223" s="26"/>
      <c r="I223" s="26"/>
      <c r="J223" s="20"/>
      <c r="K223" s="20"/>
      <c r="L223" s="22"/>
      <c r="M223" s="26"/>
      <c r="N223" s="24"/>
      <c r="O223" s="26"/>
      <c r="P223" s="26"/>
      <c r="R223">
        <f t="shared" si="18"/>
        <v>1900</v>
      </c>
    </row>
    <row r="224" spans="1:18" x14ac:dyDescent="0.25">
      <c r="A224" s="40" t="str">
        <f t="shared" si="19"/>
        <v/>
      </c>
      <c r="B224" s="26"/>
      <c r="C224" s="26"/>
      <c r="D224" s="26"/>
      <c r="E224" s="26"/>
      <c r="F224" s="27"/>
      <c r="G224" s="26"/>
      <c r="H224" s="26"/>
      <c r="I224" s="26"/>
      <c r="J224" s="20"/>
      <c r="K224" s="20"/>
      <c r="L224" s="22"/>
      <c r="M224" s="26"/>
      <c r="N224" s="24"/>
      <c r="O224" s="26"/>
      <c r="P224" s="26"/>
      <c r="R224">
        <f t="shared" si="18"/>
        <v>1900</v>
      </c>
    </row>
    <row r="225" spans="1:18" x14ac:dyDescent="0.25">
      <c r="A225" s="40" t="str">
        <f t="shared" si="19"/>
        <v/>
      </c>
      <c r="B225" s="26"/>
      <c r="C225" s="26"/>
      <c r="D225" s="26"/>
      <c r="E225" s="26"/>
      <c r="F225" s="27"/>
      <c r="G225" s="26"/>
      <c r="H225" s="26"/>
      <c r="I225" s="26"/>
      <c r="J225" s="20"/>
      <c r="K225" s="20"/>
      <c r="L225" s="22"/>
      <c r="M225" s="26"/>
      <c r="N225" s="24"/>
      <c r="O225" s="26"/>
      <c r="P225" s="26"/>
      <c r="R225">
        <f t="shared" si="18"/>
        <v>1900</v>
      </c>
    </row>
    <row r="226" spans="1:18" x14ac:dyDescent="0.25">
      <c r="A226" s="40" t="str">
        <f t="shared" si="19"/>
        <v/>
      </c>
      <c r="B226" s="26"/>
      <c r="C226" s="26"/>
      <c r="D226" s="26"/>
      <c r="E226" s="26"/>
      <c r="F226" s="27"/>
      <c r="G226" s="26"/>
      <c r="H226" s="26"/>
      <c r="I226" s="26"/>
      <c r="J226" s="20"/>
      <c r="K226" s="20"/>
      <c r="L226" s="22"/>
      <c r="M226" s="26"/>
      <c r="N226" s="24"/>
      <c r="O226" s="26"/>
      <c r="P226" s="26"/>
      <c r="R226">
        <f t="shared" si="18"/>
        <v>1900</v>
      </c>
    </row>
    <row r="227" spans="1:18" x14ac:dyDescent="0.25">
      <c r="A227" s="40" t="str">
        <f t="shared" si="19"/>
        <v/>
      </c>
      <c r="B227" s="26"/>
      <c r="C227" s="26"/>
      <c r="D227" s="26"/>
      <c r="E227" s="26"/>
      <c r="F227" s="27"/>
      <c r="G227" s="26"/>
      <c r="H227" s="26"/>
      <c r="I227" s="26"/>
      <c r="J227" s="20"/>
      <c r="K227" s="20"/>
      <c r="L227" s="22"/>
      <c r="M227" s="26"/>
      <c r="N227" s="24"/>
      <c r="O227" s="26"/>
      <c r="P227" s="26"/>
      <c r="R227">
        <f t="shared" si="18"/>
        <v>1900</v>
      </c>
    </row>
    <row r="228" spans="1:18" x14ac:dyDescent="0.25">
      <c r="A228" s="40" t="str">
        <f t="shared" si="19"/>
        <v/>
      </c>
      <c r="B228" s="26"/>
      <c r="C228" s="26"/>
      <c r="D228" s="26"/>
      <c r="E228" s="26"/>
      <c r="F228" s="27"/>
      <c r="G228" s="26"/>
      <c r="H228" s="26"/>
      <c r="I228" s="26"/>
      <c r="J228" s="20"/>
      <c r="K228" s="20"/>
      <c r="L228" s="22"/>
      <c r="M228" s="26"/>
      <c r="N228" s="24"/>
      <c r="O228" s="26"/>
      <c r="P228" s="26"/>
      <c r="R228">
        <f t="shared" si="18"/>
        <v>1900</v>
      </c>
    </row>
    <row r="229" spans="1:18" x14ac:dyDescent="0.25">
      <c r="A229" s="40" t="str">
        <f t="shared" si="19"/>
        <v/>
      </c>
      <c r="B229" s="26"/>
      <c r="C229" s="26"/>
      <c r="D229" s="26"/>
      <c r="E229" s="26"/>
      <c r="F229" s="27"/>
      <c r="G229" s="26"/>
      <c r="H229" s="26"/>
      <c r="I229" s="26"/>
      <c r="J229" s="20"/>
      <c r="K229" s="20"/>
      <c r="L229" s="22"/>
      <c r="M229" s="26"/>
      <c r="N229" s="24"/>
      <c r="O229" s="26"/>
      <c r="P229" s="26"/>
      <c r="R229">
        <f t="shared" si="18"/>
        <v>1900</v>
      </c>
    </row>
    <row r="230" spans="1:18" x14ac:dyDescent="0.25">
      <c r="A230" s="40" t="str">
        <f t="shared" si="19"/>
        <v/>
      </c>
      <c r="B230" s="26"/>
      <c r="C230" s="26"/>
      <c r="D230" s="26"/>
      <c r="E230" s="26"/>
      <c r="F230" s="27"/>
      <c r="G230" s="26"/>
      <c r="H230" s="26"/>
      <c r="I230" s="26"/>
      <c r="J230" s="20"/>
      <c r="K230" s="20"/>
      <c r="L230" s="22"/>
      <c r="M230" s="26"/>
      <c r="N230" s="24"/>
      <c r="O230" s="26"/>
      <c r="P230" s="26"/>
      <c r="R230">
        <f t="shared" si="18"/>
        <v>1900</v>
      </c>
    </row>
    <row r="231" spans="1:18" x14ac:dyDescent="0.25">
      <c r="A231" s="40" t="str">
        <f t="shared" si="19"/>
        <v/>
      </c>
      <c r="B231" s="26"/>
      <c r="C231" s="26"/>
      <c r="D231" s="26"/>
      <c r="E231" s="26"/>
      <c r="F231" s="27"/>
      <c r="G231" s="26"/>
      <c r="H231" s="26"/>
      <c r="I231" s="26"/>
      <c r="J231" s="20"/>
      <c r="K231" s="20"/>
      <c r="L231" s="22"/>
      <c r="M231" s="26"/>
      <c r="N231" s="24"/>
      <c r="O231" s="26"/>
      <c r="P231" s="26"/>
      <c r="R231">
        <f t="shared" si="18"/>
        <v>1900</v>
      </c>
    </row>
    <row r="232" spans="1:18" x14ac:dyDescent="0.25">
      <c r="A232" s="40" t="str">
        <f t="shared" si="19"/>
        <v/>
      </c>
      <c r="B232" s="26"/>
      <c r="C232" s="26"/>
      <c r="D232" s="26"/>
      <c r="E232" s="26"/>
      <c r="F232" s="27"/>
      <c r="G232" s="26"/>
      <c r="H232" s="26"/>
      <c r="I232" s="26"/>
      <c r="J232" s="20"/>
      <c r="K232" s="20"/>
      <c r="L232" s="22"/>
      <c r="M232" s="26"/>
      <c r="N232" s="24"/>
      <c r="O232" s="26"/>
      <c r="P232" s="26"/>
      <c r="R232">
        <f t="shared" si="18"/>
        <v>1900</v>
      </c>
    </row>
    <row r="233" spans="1:18" x14ac:dyDescent="0.25">
      <c r="A233" s="40" t="str">
        <f t="shared" si="19"/>
        <v/>
      </c>
      <c r="B233" s="26"/>
      <c r="C233" s="26"/>
      <c r="D233" s="26"/>
      <c r="E233" s="26"/>
      <c r="F233" s="27"/>
      <c r="G233" s="26"/>
      <c r="H233" s="26"/>
      <c r="I233" s="26"/>
      <c r="J233" s="20"/>
      <c r="K233" s="20"/>
      <c r="L233" s="22"/>
      <c r="M233" s="26"/>
      <c r="N233" s="24"/>
      <c r="O233" s="26"/>
      <c r="P233" s="26"/>
      <c r="R233">
        <f t="shared" si="18"/>
        <v>1900</v>
      </c>
    </row>
    <row r="234" spans="1:18" x14ac:dyDescent="0.25">
      <c r="A234" s="40" t="str">
        <f t="shared" si="19"/>
        <v/>
      </c>
      <c r="B234" s="26"/>
      <c r="C234" s="26"/>
      <c r="D234" s="26"/>
      <c r="E234" s="26"/>
      <c r="F234" s="27"/>
      <c r="G234" s="26"/>
      <c r="H234" s="26"/>
      <c r="I234" s="26"/>
      <c r="J234" s="20"/>
      <c r="K234" s="20"/>
      <c r="L234" s="22"/>
      <c r="M234" s="26"/>
      <c r="N234" s="24"/>
      <c r="O234" s="26"/>
      <c r="P234" s="26"/>
      <c r="R234">
        <f t="shared" si="18"/>
        <v>1900</v>
      </c>
    </row>
    <row r="235" spans="1:18" x14ac:dyDescent="0.25">
      <c r="A235" s="40" t="str">
        <f t="shared" si="19"/>
        <v/>
      </c>
      <c r="B235" s="26"/>
      <c r="C235" s="26"/>
      <c r="D235" s="26"/>
      <c r="E235" s="26"/>
      <c r="F235" s="27"/>
      <c r="G235" s="26"/>
      <c r="H235" s="26"/>
      <c r="I235" s="26"/>
      <c r="J235" s="20"/>
      <c r="K235" s="20"/>
      <c r="L235" s="22"/>
      <c r="M235" s="26"/>
      <c r="N235" s="24"/>
      <c r="O235" s="26"/>
      <c r="P235" s="26"/>
      <c r="R235">
        <f t="shared" si="18"/>
        <v>1900</v>
      </c>
    </row>
    <row r="236" spans="1:18" x14ac:dyDescent="0.25">
      <c r="A236" s="40" t="str">
        <f t="shared" si="19"/>
        <v/>
      </c>
      <c r="B236" s="26"/>
      <c r="C236" s="26"/>
      <c r="D236" s="26"/>
      <c r="E236" s="26"/>
      <c r="F236" s="27"/>
      <c r="G236" s="26"/>
      <c r="H236" s="26"/>
      <c r="I236" s="26"/>
      <c r="J236" s="20"/>
      <c r="K236" s="20"/>
      <c r="L236" s="22"/>
      <c r="M236" s="26"/>
      <c r="N236" s="24"/>
      <c r="O236" s="26"/>
      <c r="P236" s="26"/>
      <c r="R236">
        <f t="shared" si="18"/>
        <v>1900</v>
      </c>
    </row>
    <row r="237" spans="1:18" x14ac:dyDescent="0.25">
      <c r="A237" s="40" t="str">
        <f t="shared" si="19"/>
        <v/>
      </c>
      <c r="B237" s="26"/>
      <c r="C237" s="26"/>
      <c r="D237" s="26"/>
      <c r="E237" s="26"/>
      <c r="F237" s="27"/>
      <c r="G237" s="26"/>
      <c r="H237" s="26"/>
      <c r="I237" s="26"/>
      <c r="J237" s="20"/>
      <c r="K237" s="20"/>
      <c r="L237" s="22"/>
      <c r="M237" s="26"/>
      <c r="N237" s="24"/>
      <c r="O237" s="26"/>
      <c r="P237" s="26"/>
      <c r="R237">
        <f t="shared" si="18"/>
        <v>1900</v>
      </c>
    </row>
    <row r="238" spans="1:18" x14ac:dyDescent="0.25">
      <c r="A238" s="40" t="str">
        <f t="shared" si="19"/>
        <v/>
      </c>
      <c r="B238" s="26"/>
      <c r="C238" s="26"/>
      <c r="D238" s="26"/>
      <c r="E238" s="26"/>
      <c r="F238" s="27"/>
      <c r="G238" s="26"/>
      <c r="H238" s="26"/>
      <c r="I238" s="26"/>
      <c r="J238" s="20"/>
      <c r="K238" s="20"/>
      <c r="L238" s="22"/>
      <c r="M238" s="26"/>
      <c r="N238" s="24"/>
      <c r="O238" s="26"/>
      <c r="P238" s="26"/>
      <c r="R238">
        <f t="shared" si="18"/>
        <v>1900</v>
      </c>
    </row>
    <row r="239" spans="1:18" x14ac:dyDescent="0.25">
      <c r="A239" s="40" t="str">
        <f t="shared" si="19"/>
        <v/>
      </c>
      <c r="B239" s="26"/>
      <c r="C239" s="26"/>
      <c r="D239" s="26"/>
      <c r="E239" s="26"/>
      <c r="F239" s="27"/>
      <c r="G239" s="26"/>
      <c r="H239" s="26"/>
      <c r="I239" s="26"/>
      <c r="J239" s="20"/>
      <c r="K239" s="20"/>
      <c r="L239" s="22"/>
      <c r="M239" s="26"/>
      <c r="N239" s="24"/>
      <c r="O239" s="26"/>
      <c r="P239" s="26"/>
      <c r="R239">
        <f t="shared" si="18"/>
        <v>1900</v>
      </c>
    </row>
    <row r="240" spans="1:18" x14ac:dyDescent="0.25">
      <c r="A240" s="40" t="str">
        <f t="shared" si="19"/>
        <v/>
      </c>
      <c r="B240" s="26"/>
      <c r="C240" s="26"/>
      <c r="D240" s="26"/>
      <c r="E240" s="26"/>
      <c r="F240" s="27"/>
      <c r="G240" s="26"/>
      <c r="H240" s="26"/>
      <c r="I240" s="26"/>
      <c r="J240" s="20"/>
      <c r="K240" s="20"/>
      <c r="L240" s="22"/>
      <c r="M240" s="26"/>
      <c r="N240" s="24"/>
      <c r="O240" s="26"/>
      <c r="P240" s="26"/>
      <c r="R240">
        <f t="shared" si="18"/>
        <v>1900</v>
      </c>
    </row>
    <row r="241" spans="1:18" x14ac:dyDescent="0.25">
      <c r="A241" s="40" t="str">
        <f t="shared" si="19"/>
        <v/>
      </c>
      <c r="B241" s="26"/>
      <c r="C241" s="26"/>
      <c r="D241" s="26"/>
      <c r="E241" s="26"/>
      <c r="F241" s="27"/>
      <c r="G241" s="26"/>
      <c r="H241" s="26"/>
      <c r="I241" s="26"/>
      <c r="J241" s="20"/>
      <c r="K241" s="20"/>
      <c r="L241" s="22"/>
      <c r="M241" s="26"/>
      <c r="N241" s="24"/>
      <c r="O241" s="26"/>
      <c r="P241" s="26"/>
      <c r="R241">
        <f t="shared" si="18"/>
        <v>1900</v>
      </c>
    </row>
    <row r="242" spans="1:18" x14ac:dyDescent="0.25">
      <c r="A242" s="40" t="str">
        <f t="shared" si="19"/>
        <v/>
      </c>
      <c r="B242" s="26"/>
      <c r="C242" s="26"/>
      <c r="D242" s="26"/>
      <c r="E242" s="26"/>
      <c r="F242" s="27"/>
      <c r="G242" s="26"/>
      <c r="H242" s="26"/>
      <c r="I242" s="26"/>
      <c r="J242" s="20"/>
      <c r="K242" s="20"/>
      <c r="L242" s="22"/>
      <c r="M242" s="26"/>
      <c r="N242" s="24"/>
      <c r="O242" s="26"/>
      <c r="P242" s="26"/>
      <c r="R242">
        <f t="shared" ref="R242:R282" si="20">YEAR(N242)</f>
        <v>1900</v>
      </c>
    </row>
    <row r="243" spans="1:18" x14ac:dyDescent="0.25">
      <c r="A243" s="40" t="str">
        <f t="shared" ref="A243:A282" si="21">IF(N243&lt;&gt;0,MONTH(N243),"")</f>
        <v/>
      </c>
      <c r="B243" s="26"/>
      <c r="C243" s="26"/>
      <c r="D243" s="26"/>
      <c r="E243" s="26"/>
      <c r="F243" s="27"/>
      <c r="G243" s="26"/>
      <c r="H243" s="26"/>
      <c r="I243" s="26"/>
      <c r="J243" s="20"/>
      <c r="K243" s="20"/>
      <c r="L243" s="22"/>
      <c r="M243" s="26"/>
      <c r="N243" s="24"/>
      <c r="O243" s="26"/>
      <c r="P243" s="26"/>
      <c r="R243">
        <f t="shared" si="20"/>
        <v>1900</v>
      </c>
    </row>
    <row r="244" spans="1:18" x14ac:dyDescent="0.25">
      <c r="A244" s="40" t="str">
        <f t="shared" si="21"/>
        <v/>
      </c>
      <c r="B244" s="26"/>
      <c r="C244" s="26"/>
      <c r="D244" s="26"/>
      <c r="E244" s="26"/>
      <c r="F244" s="27"/>
      <c r="G244" s="26"/>
      <c r="H244" s="26"/>
      <c r="I244" s="26"/>
      <c r="J244" s="20"/>
      <c r="K244" s="20"/>
      <c r="L244" s="22"/>
      <c r="M244" s="26"/>
      <c r="N244" s="24"/>
      <c r="O244" s="26"/>
      <c r="P244" s="26"/>
      <c r="R244">
        <f t="shared" si="20"/>
        <v>1900</v>
      </c>
    </row>
    <row r="245" spans="1:18" x14ac:dyDescent="0.25">
      <c r="A245" s="40" t="str">
        <f t="shared" si="21"/>
        <v/>
      </c>
      <c r="B245" s="26"/>
      <c r="C245" s="26"/>
      <c r="D245" s="26"/>
      <c r="E245" s="26"/>
      <c r="F245" s="27"/>
      <c r="G245" s="26"/>
      <c r="H245" s="26"/>
      <c r="I245" s="26"/>
      <c r="J245" s="20"/>
      <c r="K245" s="20"/>
      <c r="L245" s="22"/>
      <c r="M245" s="26"/>
      <c r="N245" s="24"/>
      <c r="O245" s="26"/>
      <c r="P245" s="26"/>
      <c r="R245">
        <f t="shared" si="20"/>
        <v>1900</v>
      </c>
    </row>
    <row r="246" spans="1:18" x14ac:dyDescent="0.25">
      <c r="A246" s="40" t="str">
        <f t="shared" si="21"/>
        <v/>
      </c>
      <c r="B246" s="26"/>
      <c r="C246" s="26"/>
      <c r="D246" s="26"/>
      <c r="E246" s="26"/>
      <c r="F246" s="27"/>
      <c r="G246" s="26"/>
      <c r="H246" s="26"/>
      <c r="I246" s="26"/>
      <c r="J246" s="20"/>
      <c r="K246" s="20"/>
      <c r="L246" s="22"/>
      <c r="M246" s="26"/>
      <c r="N246" s="24"/>
      <c r="O246" s="26"/>
      <c r="P246" s="26"/>
      <c r="R246">
        <f t="shared" si="20"/>
        <v>1900</v>
      </c>
    </row>
    <row r="247" spans="1:18" x14ac:dyDescent="0.25">
      <c r="A247" s="40" t="str">
        <f t="shared" si="21"/>
        <v/>
      </c>
      <c r="B247" s="26"/>
      <c r="C247" s="26"/>
      <c r="D247" s="26"/>
      <c r="E247" s="26"/>
      <c r="F247" s="27"/>
      <c r="G247" s="26"/>
      <c r="H247" s="26"/>
      <c r="I247" s="26"/>
      <c r="J247" s="20"/>
      <c r="K247" s="20"/>
      <c r="L247" s="22"/>
      <c r="M247" s="26"/>
      <c r="N247" s="24"/>
      <c r="O247" s="26"/>
      <c r="P247" s="26"/>
      <c r="R247">
        <f t="shared" si="20"/>
        <v>1900</v>
      </c>
    </row>
    <row r="248" spans="1:18" x14ac:dyDescent="0.25">
      <c r="A248" s="40" t="str">
        <f t="shared" si="21"/>
        <v/>
      </c>
      <c r="B248" s="26"/>
      <c r="C248" s="26"/>
      <c r="D248" s="26"/>
      <c r="E248" s="26"/>
      <c r="F248" s="27"/>
      <c r="G248" s="26"/>
      <c r="H248" s="26"/>
      <c r="I248" s="26"/>
      <c r="J248" s="20"/>
      <c r="K248" s="20"/>
      <c r="L248" s="22"/>
      <c r="M248" s="26"/>
      <c r="N248" s="24"/>
      <c r="O248" s="26"/>
      <c r="P248" s="26"/>
      <c r="R248">
        <f t="shared" si="20"/>
        <v>1900</v>
      </c>
    </row>
    <row r="249" spans="1:18" x14ac:dyDescent="0.25">
      <c r="A249" s="40" t="str">
        <f t="shared" si="21"/>
        <v/>
      </c>
      <c r="B249" s="26"/>
      <c r="C249" s="26"/>
      <c r="D249" s="26"/>
      <c r="E249" s="26"/>
      <c r="F249" s="27"/>
      <c r="G249" s="26"/>
      <c r="H249" s="26"/>
      <c r="I249" s="26"/>
      <c r="J249" s="20"/>
      <c r="K249" s="20"/>
      <c r="L249" s="22"/>
      <c r="M249" s="26"/>
      <c r="N249" s="24"/>
      <c r="O249" s="26"/>
      <c r="P249" s="26"/>
      <c r="R249">
        <f t="shared" si="20"/>
        <v>1900</v>
      </c>
    </row>
    <row r="250" spans="1:18" x14ac:dyDescent="0.25">
      <c r="A250" s="40" t="str">
        <f t="shared" si="21"/>
        <v/>
      </c>
      <c r="B250" s="26"/>
      <c r="C250" s="26"/>
      <c r="D250" s="26"/>
      <c r="E250" s="26"/>
      <c r="F250" s="27"/>
      <c r="G250" s="26"/>
      <c r="H250" s="26"/>
      <c r="I250" s="26"/>
      <c r="J250" s="20"/>
      <c r="K250" s="20"/>
      <c r="L250" s="22"/>
      <c r="M250" s="26"/>
      <c r="N250" s="24"/>
      <c r="O250" s="26"/>
      <c r="P250" s="26"/>
      <c r="R250">
        <f t="shared" si="20"/>
        <v>1900</v>
      </c>
    </row>
    <row r="251" spans="1:18" x14ac:dyDescent="0.25">
      <c r="A251" s="40" t="str">
        <f t="shared" si="21"/>
        <v/>
      </c>
      <c r="B251" s="26"/>
      <c r="C251" s="26"/>
      <c r="D251" s="26"/>
      <c r="E251" s="26"/>
      <c r="F251" s="27"/>
      <c r="G251" s="26"/>
      <c r="H251" s="26"/>
      <c r="I251" s="26"/>
      <c r="J251" s="20"/>
      <c r="K251" s="20"/>
      <c r="L251" s="22"/>
      <c r="M251" s="26"/>
      <c r="N251" s="24"/>
      <c r="O251" s="26"/>
      <c r="P251" s="26"/>
      <c r="R251">
        <f t="shared" si="20"/>
        <v>1900</v>
      </c>
    </row>
    <row r="252" spans="1:18" x14ac:dyDescent="0.25">
      <c r="A252" s="40" t="str">
        <f t="shared" si="21"/>
        <v/>
      </c>
      <c r="B252" s="26"/>
      <c r="C252" s="26"/>
      <c r="D252" s="26"/>
      <c r="E252" s="26"/>
      <c r="F252" s="27"/>
      <c r="G252" s="26"/>
      <c r="H252" s="26"/>
      <c r="I252" s="26"/>
      <c r="J252" s="20"/>
      <c r="K252" s="20"/>
      <c r="L252" s="22"/>
      <c r="M252" s="26"/>
      <c r="N252" s="24"/>
      <c r="O252" s="26"/>
      <c r="P252" s="26"/>
      <c r="R252">
        <f t="shared" si="20"/>
        <v>1900</v>
      </c>
    </row>
    <row r="253" spans="1:18" x14ac:dyDescent="0.25">
      <c r="A253" s="40" t="str">
        <f t="shared" si="21"/>
        <v/>
      </c>
      <c r="B253" s="26"/>
      <c r="C253" s="26"/>
      <c r="D253" s="26"/>
      <c r="E253" s="26"/>
      <c r="F253" s="27"/>
      <c r="G253" s="26"/>
      <c r="H253" s="26"/>
      <c r="I253" s="26"/>
      <c r="J253" s="20"/>
      <c r="K253" s="20"/>
      <c r="L253" s="22"/>
      <c r="M253" s="26"/>
      <c r="N253" s="24"/>
      <c r="O253" s="26"/>
      <c r="P253" s="26"/>
      <c r="R253">
        <f t="shared" si="20"/>
        <v>1900</v>
      </c>
    </row>
    <row r="254" spans="1:18" x14ac:dyDescent="0.25">
      <c r="A254" s="40" t="str">
        <f t="shared" si="21"/>
        <v/>
      </c>
      <c r="B254" s="26"/>
      <c r="C254" s="26"/>
      <c r="D254" s="26"/>
      <c r="E254" s="26"/>
      <c r="F254" s="27"/>
      <c r="G254" s="26"/>
      <c r="H254" s="26"/>
      <c r="I254" s="26"/>
      <c r="J254" s="20"/>
      <c r="K254" s="20"/>
      <c r="L254" s="22"/>
      <c r="M254" s="26"/>
      <c r="N254" s="24"/>
      <c r="O254" s="26"/>
      <c r="P254" s="26"/>
      <c r="R254">
        <f t="shared" si="20"/>
        <v>1900</v>
      </c>
    </row>
    <row r="255" spans="1:18" x14ac:dyDescent="0.25">
      <c r="A255" s="40" t="str">
        <f t="shared" si="21"/>
        <v/>
      </c>
      <c r="B255" s="26"/>
      <c r="C255" s="26"/>
      <c r="D255" s="26"/>
      <c r="E255" s="26"/>
      <c r="F255" s="27"/>
      <c r="G255" s="26"/>
      <c r="H255" s="26"/>
      <c r="I255" s="26"/>
      <c r="J255" s="20"/>
      <c r="K255" s="20"/>
      <c r="L255" s="22"/>
      <c r="M255" s="26"/>
      <c r="N255" s="24"/>
      <c r="O255" s="26"/>
      <c r="P255" s="26"/>
      <c r="R255">
        <f t="shared" si="20"/>
        <v>1900</v>
      </c>
    </row>
    <row r="256" spans="1:18" x14ac:dyDescent="0.25">
      <c r="A256" s="40" t="str">
        <f t="shared" si="21"/>
        <v/>
      </c>
      <c r="B256" s="26"/>
      <c r="C256" s="26"/>
      <c r="D256" s="26"/>
      <c r="E256" s="26"/>
      <c r="F256" s="27"/>
      <c r="G256" s="26"/>
      <c r="H256" s="26"/>
      <c r="I256" s="26"/>
      <c r="J256" s="20"/>
      <c r="K256" s="20"/>
      <c r="L256" s="22"/>
      <c r="M256" s="26"/>
      <c r="N256" s="24"/>
      <c r="O256" s="26"/>
      <c r="P256" s="26"/>
      <c r="R256">
        <f t="shared" si="20"/>
        <v>1900</v>
      </c>
    </row>
    <row r="257" spans="1:18" x14ac:dyDescent="0.25">
      <c r="A257" s="40" t="str">
        <f t="shared" si="21"/>
        <v/>
      </c>
      <c r="B257" s="26"/>
      <c r="C257" s="26"/>
      <c r="D257" s="26"/>
      <c r="E257" s="26"/>
      <c r="F257" s="27"/>
      <c r="G257" s="26"/>
      <c r="H257" s="26"/>
      <c r="I257" s="26"/>
      <c r="J257" s="20"/>
      <c r="K257" s="20"/>
      <c r="L257" s="22"/>
      <c r="M257" s="26"/>
      <c r="N257" s="24"/>
      <c r="O257" s="26"/>
      <c r="P257" s="26"/>
      <c r="R257">
        <f t="shared" si="20"/>
        <v>1900</v>
      </c>
    </row>
    <row r="258" spans="1:18" x14ac:dyDescent="0.25">
      <c r="A258" s="40" t="str">
        <f t="shared" si="21"/>
        <v/>
      </c>
      <c r="B258" s="26"/>
      <c r="C258" s="26"/>
      <c r="D258" s="26"/>
      <c r="E258" s="26"/>
      <c r="F258" s="27"/>
      <c r="G258" s="26"/>
      <c r="H258" s="26"/>
      <c r="I258" s="26"/>
      <c r="J258" s="20"/>
      <c r="K258" s="20"/>
      <c r="L258" s="22"/>
      <c r="M258" s="26"/>
      <c r="N258" s="24"/>
      <c r="O258" s="26"/>
      <c r="P258" s="26"/>
      <c r="R258">
        <f t="shared" si="20"/>
        <v>1900</v>
      </c>
    </row>
    <row r="259" spans="1:18" x14ac:dyDescent="0.25">
      <c r="A259" s="40" t="str">
        <f t="shared" si="21"/>
        <v/>
      </c>
      <c r="B259" s="26"/>
      <c r="C259" s="26"/>
      <c r="D259" s="26"/>
      <c r="E259" s="26"/>
      <c r="F259" s="27"/>
      <c r="G259" s="26"/>
      <c r="H259" s="26"/>
      <c r="I259" s="26"/>
      <c r="J259" s="20"/>
      <c r="K259" s="20"/>
      <c r="L259" s="22"/>
      <c r="M259" s="26"/>
      <c r="N259" s="24"/>
      <c r="O259" s="26"/>
      <c r="P259" s="26"/>
      <c r="R259">
        <f t="shared" si="20"/>
        <v>1900</v>
      </c>
    </row>
    <row r="260" spans="1:18" x14ac:dyDescent="0.25">
      <c r="A260" s="40" t="str">
        <f t="shared" si="21"/>
        <v/>
      </c>
      <c r="B260" s="26"/>
      <c r="C260" s="26"/>
      <c r="D260" s="26"/>
      <c r="E260" s="26"/>
      <c r="F260" s="27"/>
      <c r="G260" s="26"/>
      <c r="H260" s="26"/>
      <c r="I260" s="26"/>
      <c r="J260" s="20"/>
      <c r="K260" s="20"/>
      <c r="L260" s="22"/>
      <c r="M260" s="26"/>
      <c r="N260" s="24"/>
      <c r="O260" s="26"/>
      <c r="P260" s="26"/>
      <c r="R260">
        <f t="shared" si="20"/>
        <v>1900</v>
      </c>
    </row>
    <row r="261" spans="1:18" x14ac:dyDescent="0.25">
      <c r="A261" s="40" t="str">
        <f t="shared" si="21"/>
        <v/>
      </c>
      <c r="B261" s="26"/>
      <c r="C261" s="26"/>
      <c r="D261" s="26"/>
      <c r="E261" s="26"/>
      <c r="F261" s="27"/>
      <c r="G261" s="26"/>
      <c r="H261" s="26"/>
      <c r="I261" s="26"/>
      <c r="J261" s="20"/>
      <c r="K261" s="20"/>
      <c r="L261" s="22"/>
      <c r="M261" s="26"/>
      <c r="N261" s="24"/>
      <c r="O261" s="26"/>
      <c r="P261" s="26"/>
      <c r="R261">
        <f t="shared" si="20"/>
        <v>1900</v>
      </c>
    </row>
    <row r="262" spans="1:18" x14ac:dyDescent="0.25">
      <c r="A262" s="40" t="str">
        <f t="shared" si="21"/>
        <v/>
      </c>
      <c r="B262" s="26"/>
      <c r="C262" s="26"/>
      <c r="D262" s="26"/>
      <c r="E262" s="26"/>
      <c r="F262" s="27"/>
      <c r="G262" s="26"/>
      <c r="H262" s="26"/>
      <c r="I262" s="26"/>
      <c r="J262" s="20"/>
      <c r="K262" s="20"/>
      <c r="L262" s="22"/>
      <c r="M262" s="26"/>
      <c r="N262" s="24"/>
      <c r="O262" s="26"/>
      <c r="P262" s="26"/>
      <c r="R262">
        <f t="shared" si="20"/>
        <v>1900</v>
      </c>
    </row>
    <row r="263" spans="1:18" x14ac:dyDescent="0.25">
      <c r="A263" s="40" t="str">
        <f t="shared" si="21"/>
        <v/>
      </c>
      <c r="B263" s="26"/>
      <c r="C263" s="26"/>
      <c r="D263" s="26"/>
      <c r="E263" s="26"/>
      <c r="F263" s="27"/>
      <c r="G263" s="26"/>
      <c r="H263" s="26"/>
      <c r="I263" s="26"/>
      <c r="J263" s="20"/>
      <c r="K263" s="20"/>
      <c r="L263" s="22"/>
      <c r="M263" s="26"/>
      <c r="N263" s="24"/>
      <c r="O263" s="26"/>
      <c r="P263" s="26"/>
      <c r="R263">
        <f t="shared" si="20"/>
        <v>1900</v>
      </c>
    </row>
    <row r="264" spans="1:18" x14ac:dyDescent="0.25">
      <c r="A264" s="40" t="str">
        <f t="shared" si="21"/>
        <v/>
      </c>
      <c r="B264" s="26"/>
      <c r="C264" s="26"/>
      <c r="D264" s="26"/>
      <c r="E264" s="26"/>
      <c r="F264" s="27"/>
      <c r="G264" s="26"/>
      <c r="H264" s="26"/>
      <c r="I264" s="26"/>
      <c r="J264" s="20"/>
      <c r="K264" s="20"/>
      <c r="L264" s="22"/>
      <c r="M264" s="26"/>
      <c r="N264" s="24"/>
      <c r="O264" s="26"/>
      <c r="P264" s="26"/>
      <c r="R264">
        <f t="shared" si="20"/>
        <v>1900</v>
      </c>
    </row>
    <row r="265" spans="1:18" x14ac:dyDescent="0.25">
      <c r="A265" s="40" t="str">
        <f t="shared" si="21"/>
        <v/>
      </c>
      <c r="B265" s="26"/>
      <c r="C265" s="26"/>
      <c r="D265" s="26"/>
      <c r="E265" s="26"/>
      <c r="F265" s="27"/>
      <c r="G265" s="26"/>
      <c r="H265" s="26"/>
      <c r="I265" s="26"/>
      <c r="J265" s="20"/>
      <c r="K265" s="20"/>
      <c r="L265" s="22"/>
      <c r="M265" s="26"/>
      <c r="N265" s="24"/>
      <c r="O265" s="26"/>
      <c r="P265" s="26"/>
      <c r="R265">
        <f t="shared" si="20"/>
        <v>1900</v>
      </c>
    </row>
    <row r="266" spans="1:18" x14ac:dyDescent="0.25">
      <c r="A266" s="40" t="str">
        <f t="shared" si="21"/>
        <v/>
      </c>
      <c r="B266" s="26"/>
      <c r="C266" s="26"/>
      <c r="D266" s="26"/>
      <c r="E266" s="26"/>
      <c r="F266" s="27"/>
      <c r="G266" s="26"/>
      <c r="H266" s="26"/>
      <c r="I266" s="26"/>
      <c r="J266" s="20"/>
      <c r="K266" s="20"/>
      <c r="L266" s="22"/>
      <c r="M266" s="26"/>
      <c r="N266" s="24"/>
      <c r="O266" s="26"/>
      <c r="P266" s="26"/>
      <c r="R266">
        <f t="shared" si="20"/>
        <v>1900</v>
      </c>
    </row>
    <row r="267" spans="1:18" x14ac:dyDescent="0.25">
      <c r="A267" s="40" t="str">
        <f t="shared" si="21"/>
        <v/>
      </c>
      <c r="B267" s="26"/>
      <c r="C267" s="26"/>
      <c r="D267" s="26"/>
      <c r="E267" s="26"/>
      <c r="F267" s="27"/>
      <c r="G267" s="26"/>
      <c r="H267" s="26"/>
      <c r="I267" s="26"/>
      <c r="J267" s="20"/>
      <c r="K267" s="20"/>
      <c r="L267" s="22"/>
      <c r="M267" s="26"/>
      <c r="N267" s="24"/>
      <c r="O267" s="26"/>
      <c r="P267" s="26"/>
      <c r="R267">
        <f t="shared" si="20"/>
        <v>1900</v>
      </c>
    </row>
    <row r="268" spans="1:18" x14ac:dyDescent="0.25">
      <c r="A268" s="40" t="str">
        <f t="shared" si="21"/>
        <v/>
      </c>
      <c r="B268" s="26"/>
      <c r="C268" s="26"/>
      <c r="D268" s="26"/>
      <c r="E268" s="26"/>
      <c r="F268" s="27"/>
      <c r="G268" s="26"/>
      <c r="H268" s="26"/>
      <c r="I268" s="26"/>
      <c r="J268" s="20"/>
      <c r="K268" s="20"/>
      <c r="L268" s="22"/>
      <c r="M268" s="26"/>
      <c r="N268" s="24"/>
      <c r="O268" s="26"/>
      <c r="P268" s="26"/>
      <c r="R268">
        <f t="shared" si="20"/>
        <v>1900</v>
      </c>
    </row>
    <row r="269" spans="1:18" x14ac:dyDescent="0.25">
      <c r="A269" s="40" t="str">
        <f t="shared" si="21"/>
        <v/>
      </c>
      <c r="B269" s="26"/>
      <c r="C269" s="26"/>
      <c r="D269" s="26"/>
      <c r="E269" s="26"/>
      <c r="F269" s="27"/>
      <c r="G269" s="26"/>
      <c r="H269" s="26"/>
      <c r="I269" s="26"/>
      <c r="J269" s="20"/>
      <c r="K269" s="20"/>
      <c r="L269" s="22"/>
      <c r="M269" s="26"/>
      <c r="N269" s="24"/>
      <c r="O269" s="26"/>
      <c r="P269" s="26"/>
      <c r="R269">
        <f t="shared" si="20"/>
        <v>1900</v>
      </c>
    </row>
    <row r="270" spans="1:18" x14ac:dyDescent="0.25">
      <c r="A270" s="40" t="str">
        <f t="shared" si="21"/>
        <v/>
      </c>
      <c r="B270" s="26"/>
      <c r="C270" s="26"/>
      <c r="D270" s="26"/>
      <c r="E270" s="26"/>
      <c r="F270" s="27"/>
      <c r="G270" s="26"/>
      <c r="H270" s="26"/>
      <c r="I270" s="26"/>
      <c r="J270" s="20"/>
      <c r="K270" s="20"/>
      <c r="L270" s="22"/>
      <c r="M270" s="26"/>
      <c r="N270" s="24"/>
      <c r="O270" s="26"/>
      <c r="P270" s="26"/>
      <c r="R270">
        <f t="shared" si="20"/>
        <v>1900</v>
      </c>
    </row>
    <row r="271" spans="1:18" x14ac:dyDescent="0.25">
      <c r="A271" s="40" t="str">
        <f t="shared" si="21"/>
        <v/>
      </c>
      <c r="B271" s="26"/>
      <c r="C271" s="26"/>
      <c r="D271" s="26"/>
      <c r="E271" s="26"/>
      <c r="F271" s="27"/>
      <c r="G271" s="26"/>
      <c r="H271" s="26"/>
      <c r="I271" s="26"/>
      <c r="J271" s="20"/>
      <c r="K271" s="20"/>
      <c r="L271" s="22"/>
      <c r="M271" s="26"/>
      <c r="N271" s="24"/>
      <c r="O271" s="26"/>
      <c r="P271" s="26"/>
      <c r="R271">
        <f t="shared" si="20"/>
        <v>1900</v>
      </c>
    </row>
    <row r="272" spans="1:18" x14ac:dyDescent="0.25">
      <c r="A272" s="40" t="str">
        <f t="shared" si="21"/>
        <v/>
      </c>
      <c r="B272" s="26"/>
      <c r="C272" s="26"/>
      <c r="D272" s="26"/>
      <c r="E272" s="26"/>
      <c r="F272" s="27"/>
      <c r="G272" s="26"/>
      <c r="H272" s="26"/>
      <c r="I272" s="26"/>
      <c r="J272" s="20"/>
      <c r="K272" s="20"/>
      <c r="L272" s="22"/>
      <c r="M272" s="26"/>
      <c r="N272" s="24"/>
      <c r="O272" s="26"/>
      <c r="P272" s="26"/>
      <c r="R272">
        <f t="shared" si="20"/>
        <v>1900</v>
      </c>
    </row>
    <row r="273" spans="1:18" x14ac:dyDescent="0.25">
      <c r="A273" s="40" t="str">
        <f t="shared" si="21"/>
        <v/>
      </c>
      <c r="B273" s="26"/>
      <c r="C273" s="26"/>
      <c r="D273" s="26"/>
      <c r="E273" s="26"/>
      <c r="F273" s="27"/>
      <c r="G273" s="26"/>
      <c r="H273" s="26"/>
      <c r="I273" s="26"/>
      <c r="J273" s="20"/>
      <c r="K273" s="20"/>
      <c r="L273" s="22"/>
      <c r="M273" s="26"/>
      <c r="N273" s="24"/>
      <c r="O273" s="26"/>
      <c r="P273" s="26"/>
      <c r="R273">
        <f t="shared" si="20"/>
        <v>1900</v>
      </c>
    </row>
    <row r="274" spans="1:18" x14ac:dyDescent="0.25">
      <c r="A274" s="40" t="str">
        <f t="shared" si="21"/>
        <v/>
      </c>
      <c r="B274" s="26"/>
      <c r="C274" s="26"/>
      <c r="D274" s="26"/>
      <c r="E274" s="26"/>
      <c r="F274" s="27"/>
      <c r="G274" s="26"/>
      <c r="H274" s="26"/>
      <c r="I274" s="26"/>
      <c r="J274" s="20"/>
      <c r="K274" s="20"/>
      <c r="L274" s="22"/>
      <c r="M274" s="26"/>
      <c r="N274" s="24"/>
      <c r="O274" s="26"/>
      <c r="P274" s="26"/>
      <c r="R274">
        <f t="shared" si="20"/>
        <v>1900</v>
      </c>
    </row>
    <row r="275" spans="1:18" x14ac:dyDescent="0.25">
      <c r="A275" s="40" t="str">
        <f t="shared" si="21"/>
        <v/>
      </c>
      <c r="B275" s="26"/>
      <c r="C275" s="26"/>
      <c r="D275" s="26"/>
      <c r="E275" s="26"/>
      <c r="F275" s="27"/>
      <c r="G275" s="26"/>
      <c r="H275" s="26"/>
      <c r="I275" s="26"/>
      <c r="J275" s="20"/>
      <c r="K275" s="20"/>
      <c r="L275" s="22"/>
      <c r="M275" s="26"/>
      <c r="N275" s="24"/>
      <c r="O275" s="26"/>
      <c r="P275" s="26"/>
      <c r="R275">
        <f t="shared" si="20"/>
        <v>1900</v>
      </c>
    </row>
    <row r="276" spans="1:18" x14ac:dyDescent="0.25">
      <c r="A276" s="40" t="str">
        <f t="shared" si="21"/>
        <v/>
      </c>
      <c r="B276" s="26"/>
      <c r="C276" s="26"/>
      <c r="D276" s="26"/>
      <c r="E276" s="26"/>
      <c r="F276" s="27"/>
      <c r="G276" s="26"/>
      <c r="H276" s="26"/>
      <c r="I276" s="26"/>
      <c r="J276" s="20"/>
      <c r="K276" s="20"/>
      <c r="L276" s="22"/>
      <c r="M276" s="26"/>
      <c r="N276" s="24"/>
      <c r="O276" s="26"/>
      <c r="P276" s="26"/>
      <c r="R276">
        <f t="shared" si="20"/>
        <v>1900</v>
      </c>
    </row>
    <row r="277" spans="1:18" x14ac:dyDescent="0.25">
      <c r="A277" s="40" t="str">
        <f t="shared" si="21"/>
        <v/>
      </c>
      <c r="B277" s="26"/>
      <c r="C277" s="26"/>
      <c r="D277" s="26"/>
      <c r="E277" s="26"/>
      <c r="F277" s="27"/>
      <c r="G277" s="26"/>
      <c r="H277" s="26"/>
      <c r="I277" s="26"/>
      <c r="J277" s="20"/>
      <c r="K277" s="20"/>
      <c r="L277" s="22"/>
      <c r="M277" s="26"/>
      <c r="N277" s="24"/>
      <c r="O277" s="26"/>
      <c r="P277" s="26"/>
      <c r="R277">
        <f t="shared" si="20"/>
        <v>1900</v>
      </c>
    </row>
    <row r="278" spans="1:18" x14ac:dyDescent="0.25">
      <c r="A278" s="40" t="str">
        <f t="shared" si="21"/>
        <v/>
      </c>
      <c r="B278" s="26"/>
      <c r="C278" s="26"/>
      <c r="D278" s="26"/>
      <c r="E278" s="26"/>
      <c r="F278" s="27"/>
      <c r="G278" s="26"/>
      <c r="H278" s="26"/>
      <c r="I278" s="26"/>
      <c r="J278" s="20"/>
      <c r="K278" s="20"/>
      <c r="L278" s="22"/>
      <c r="M278" s="26"/>
      <c r="N278" s="24"/>
      <c r="O278" s="26"/>
      <c r="P278" s="26"/>
      <c r="R278">
        <f t="shared" si="20"/>
        <v>1900</v>
      </c>
    </row>
    <row r="279" spans="1:18" x14ac:dyDescent="0.25">
      <c r="A279" s="40" t="str">
        <f t="shared" si="21"/>
        <v/>
      </c>
      <c r="B279" s="26"/>
      <c r="C279" s="26"/>
      <c r="D279" s="26"/>
      <c r="E279" s="26"/>
      <c r="F279" s="27"/>
      <c r="G279" s="26"/>
      <c r="H279" s="26"/>
      <c r="I279" s="26"/>
      <c r="J279" s="20"/>
      <c r="K279" s="20"/>
      <c r="L279" s="22"/>
      <c r="M279" s="26"/>
      <c r="N279" s="24"/>
      <c r="O279" s="26"/>
      <c r="P279" s="26"/>
      <c r="R279">
        <f t="shared" si="20"/>
        <v>1900</v>
      </c>
    </row>
    <row r="280" spans="1:18" x14ac:dyDescent="0.25">
      <c r="A280" s="40" t="str">
        <f t="shared" si="21"/>
        <v/>
      </c>
      <c r="B280" s="26"/>
      <c r="C280" s="26"/>
      <c r="D280" s="26"/>
      <c r="E280" s="26"/>
      <c r="F280" s="27"/>
      <c r="G280" s="26"/>
      <c r="H280" s="26"/>
      <c r="I280" s="26"/>
      <c r="J280" s="20"/>
      <c r="K280" s="20"/>
      <c r="L280" s="22"/>
      <c r="M280" s="26"/>
      <c r="N280" s="24"/>
      <c r="O280" s="26"/>
      <c r="P280" s="26"/>
      <c r="R280">
        <f t="shared" si="20"/>
        <v>1900</v>
      </c>
    </row>
    <row r="281" spans="1:18" x14ac:dyDescent="0.25">
      <c r="A281" s="40" t="str">
        <f t="shared" si="21"/>
        <v/>
      </c>
      <c r="B281" s="26"/>
      <c r="C281" s="26"/>
      <c r="D281" s="26"/>
      <c r="E281" s="26"/>
      <c r="F281" s="27"/>
      <c r="G281" s="26"/>
      <c r="H281" s="26"/>
      <c r="I281" s="26"/>
      <c r="J281" s="20"/>
      <c r="K281" s="20"/>
      <c r="L281" s="22"/>
      <c r="M281" s="26"/>
      <c r="N281" s="24"/>
      <c r="O281" s="26"/>
      <c r="P281" s="26"/>
      <c r="R281">
        <f t="shared" si="20"/>
        <v>1900</v>
      </c>
    </row>
    <row r="282" spans="1:18" x14ac:dyDescent="0.25">
      <c r="A282" s="40" t="str">
        <f t="shared" si="21"/>
        <v/>
      </c>
      <c r="B282" s="26"/>
      <c r="C282" s="26"/>
      <c r="D282" s="26"/>
      <c r="E282" s="26"/>
      <c r="F282" s="27"/>
      <c r="G282" s="26"/>
      <c r="H282" s="26"/>
      <c r="I282" s="26"/>
      <c r="J282" s="20"/>
      <c r="K282" s="20"/>
      <c r="L282" s="22"/>
      <c r="M282" s="26"/>
      <c r="N282" s="24"/>
      <c r="O282" s="26"/>
      <c r="P282" s="26"/>
      <c r="R282">
        <f t="shared" si="20"/>
        <v>1900</v>
      </c>
    </row>
  </sheetData>
  <protectedRanges>
    <protectedRange sqref="B1:F1 J1:P1 B129:L1048558 B21:F32 M20:P1048558 L14:L15 E14:G15 I14:I15 B33:G50 E18:G19 I18:I19 I20:J50 B51:J128 B20:G20 L18:L128" name="Intervalo1"/>
    <protectedRange sqref="E2:I2 G21:G32 E3:G13 L2:L13 I3:I13 E16:G17 L16:L17 I16:I17 H3:H50" name="Intervalo1_1"/>
    <protectedRange sqref="B14:D15 B18:D19" name="Intervalo1_2"/>
    <protectedRange sqref="B2:D13 B16:D17" name="Intervalo1_1_1"/>
    <protectedRange sqref="J14:J15 J18:J19" name="Intervalo1_3"/>
    <protectedRange sqref="J2:K2 J16:J17 J3:J13 K3:K128" name="Intervalo1_1_2"/>
    <protectedRange sqref="M14:P15 O19 M18:M19 P18:P19" name="Intervalo1_5"/>
    <protectedRange sqref="N18:O18 M16:P17 M2:P13 N19" name="Intervalo1_1_4"/>
  </protectedRanges>
  <mergeCells count="180">
    <mergeCell ref="AP17:AS17"/>
    <mergeCell ref="AT17:AX17"/>
    <mergeCell ref="AY17:BB17"/>
    <mergeCell ref="BC17:BF17"/>
    <mergeCell ref="BG17:BJ17"/>
    <mergeCell ref="AP18:AS18"/>
    <mergeCell ref="AT18:AX18"/>
    <mergeCell ref="AY18:BB18"/>
    <mergeCell ref="BC18:BF18"/>
    <mergeCell ref="BG18:BJ18"/>
    <mergeCell ref="BC15:BF15"/>
    <mergeCell ref="BG15:BJ15"/>
    <mergeCell ref="AP16:AS16"/>
    <mergeCell ref="AT16:AX16"/>
    <mergeCell ref="AY16:BB16"/>
    <mergeCell ref="BC16:BF16"/>
    <mergeCell ref="BG16:BJ16"/>
    <mergeCell ref="AY13:BB13"/>
    <mergeCell ref="BC13:BF13"/>
    <mergeCell ref="BG13:BJ13"/>
    <mergeCell ref="AP14:AS14"/>
    <mergeCell ref="AT14:AX14"/>
    <mergeCell ref="AY14:BB14"/>
    <mergeCell ref="BC14:BF14"/>
    <mergeCell ref="BG14:BJ14"/>
    <mergeCell ref="AP11:AS11"/>
    <mergeCell ref="AT11:AX11"/>
    <mergeCell ref="AY11:BB11"/>
    <mergeCell ref="BC11:BF11"/>
    <mergeCell ref="BG11:BJ11"/>
    <mergeCell ref="AP12:AS12"/>
    <mergeCell ref="AT12:AX12"/>
    <mergeCell ref="AY12:BB12"/>
    <mergeCell ref="BC12:BF12"/>
    <mergeCell ref="BG12:BJ12"/>
    <mergeCell ref="AP9:AS9"/>
    <mergeCell ref="AT9:AX9"/>
    <mergeCell ref="AY9:BB9"/>
    <mergeCell ref="BC9:BF9"/>
    <mergeCell ref="BG9:BJ9"/>
    <mergeCell ref="AP10:AS10"/>
    <mergeCell ref="AT10:AX10"/>
    <mergeCell ref="AY10:BB10"/>
    <mergeCell ref="BC10:BF10"/>
    <mergeCell ref="BG10:BJ10"/>
    <mergeCell ref="AP7:AS7"/>
    <mergeCell ref="AT7:AX7"/>
    <mergeCell ref="AY7:BB7"/>
    <mergeCell ref="BC7:BF7"/>
    <mergeCell ref="BG7:BJ7"/>
    <mergeCell ref="AP8:AS8"/>
    <mergeCell ref="AT8:AX8"/>
    <mergeCell ref="AY8:BB8"/>
    <mergeCell ref="BC8:BF8"/>
    <mergeCell ref="BG8:BJ8"/>
    <mergeCell ref="AP5:AS5"/>
    <mergeCell ref="AT5:AX5"/>
    <mergeCell ref="AY5:BB5"/>
    <mergeCell ref="BC5:BF5"/>
    <mergeCell ref="BG5:BJ5"/>
    <mergeCell ref="AP6:AS6"/>
    <mergeCell ref="AT6:AX6"/>
    <mergeCell ref="AY6:BB6"/>
    <mergeCell ref="BC6:BF6"/>
    <mergeCell ref="BG6:BJ6"/>
    <mergeCell ref="AP3:AS3"/>
    <mergeCell ref="AT3:AX3"/>
    <mergeCell ref="AY3:BB3"/>
    <mergeCell ref="BC3:BF3"/>
    <mergeCell ref="BG3:BJ3"/>
    <mergeCell ref="AP4:AS4"/>
    <mergeCell ref="AT4:AX4"/>
    <mergeCell ref="AY4:BB4"/>
    <mergeCell ref="BC4:BF4"/>
    <mergeCell ref="BG4:BJ4"/>
    <mergeCell ref="BC1:BF1"/>
    <mergeCell ref="BG1:BJ1"/>
    <mergeCell ref="AP2:AS2"/>
    <mergeCell ref="AT2:AX2"/>
    <mergeCell ref="AY2:BB2"/>
    <mergeCell ref="BC2:BF2"/>
    <mergeCell ref="BG2:BJ2"/>
    <mergeCell ref="T18:W18"/>
    <mergeCell ref="X18:AB18"/>
    <mergeCell ref="AC18:AF18"/>
    <mergeCell ref="AG18:AJ18"/>
    <mergeCell ref="AK18:AN18"/>
    <mergeCell ref="T16:W16"/>
    <mergeCell ref="X16:AB16"/>
    <mergeCell ref="AC16:AF16"/>
    <mergeCell ref="AG16:AJ16"/>
    <mergeCell ref="AK16:AN16"/>
    <mergeCell ref="T17:W17"/>
    <mergeCell ref="X17:AB17"/>
    <mergeCell ref="AC17:AF17"/>
    <mergeCell ref="AG17:AJ17"/>
    <mergeCell ref="AK17:AN17"/>
    <mergeCell ref="T14:W14"/>
    <mergeCell ref="X14:AB14"/>
    <mergeCell ref="AC14:AF14"/>
    <mergeCell ref="AG14:AJ14"/>
    <mergeCell ref="AK14:AN14"/>
    <mergeCell ref="T15:W15"/>
    <mergeCell ref="X15:AB15"/>
    <mergeCell ref="AC15:AF15"/>
    <mergeCell ref="AG15:AJ15"/>
    <mergeCell ref="AK15:AN15"/>
    <mergeCell ref="T12:W12"/>
    <mergeCell ref="X12:AB12"/>
    <mergeCell ref="AC12:AF12"/>
    <mergeCell ref="AG12:AJ12"/>
    <mergeCell ref="AK12:AN12"/>
    <mergeCell ref="T13:W13"/>
    <mergeCell ref="X13:AB13"/>
    <mergeCell ref="AC13:AF13"/>
    <mergeCell ref="AG13:AJ13"/>
    <mergeCell ref="AK13:AN13"/>
    <mergeCell ref="T10:W10"/>
    <mergeCell ref="X10:AB10"/>
    <mergeCell ref="AC10:AF10"/>
    <mergeCell ref="AG10:AJ10"/>
    <mergeCell ref="AK10:AN10"/>
    <mergeCell ref="T11:W11"/>
    <mergeCell ref="X11:AB11"/>
    <mergeCell ref="AC11:AF11"/>
    <mergeCell ref="AG11:AJ11"/>
    <mergeCell ref="AK11:AN11"/>
    <mergeCell ref="T8:W8"/>
    <mergeCell ref="X8:AB8"/>
    <mergeCell ref="AC8:AF8"/>
    <mergeCell ref="AG8:AJ8"/>
    <mergeCell ref="AK8:AN8"/>
    <mergeCell ref="T9:W9"/>
    <mergeCell ref="X9:AB9"/>
    <mergeCell ref="AC9:AF9"/>
    <mergeCell ref="AG9:AJ9"/>
    <mergeCell ref="AK9:AN9"/>
    <mergeCell ref="T6:W6"/>
    <mergeCell ref="X6:AB6"/>
    <mergeCell ref="AC6:AF6"/>
    <mergeCell ref="AG6:AJ6"/>
    <mergeCell ref="AK6:AN6"/>
    <mergeCell ref="T7:W7"/>
    <mergeCell ref="X7:AB7"/>
    <mergeCell ref="AC7:AF7"/>
    <mergeCell ref="AG7:AJ7"/>
    <mergeCell ref="AK7:AN7"/>
    <mergeCell ref="X4:AB4"/>
    <mergeCell ref="AC4:AF4"/>
    <mergeCell ref="AG4:AJ4"/>
    <mergeCell ref="AK4:AN4"/>
    <mergeCell ref="T5:W5"/>
    <mergeCell ref="X5:AB5"/>
    <mergeCell ref="AC5:AF5"/>
    <mergeCell ref="AG5:AJ5"/>
    <mergeCell ref="AK5:AN5"/>
    <mergeCell ref="T1:W1"/>
    <mergeCell ref="X1:AB1"/>
    <mergeCell ref="AC1:AF1"/>
    <mergeCell ref="AG1:AJ1"/>
    <mergeCell ref="AK1:AN1"/>
    <mergeCell ref="AP1:AS1"/>
    <mergeCell ref="AT1:AX1"/>
    <mergeCell ref="AY1:BB1"/>
    <mergeCell ref="AP15:AS15"/>
    <mergeCell ref="AT15:AX15"/>
    <mergeCell ref="AY15:BB15"/>
    <mergeCell ref="AP13:AS13"/>
    <mergeCell ref="AT13:AX13"/>
    <mergeCell ref="T2:W2"/>
    <mergeCell ref="X2:AB2"/>
    <mergeCell ref="AC2:AF2"/>
    <mergeCell ref="AG2:AJ2"/>
    <mergeCell ref="AK2:AN2"/>
    <mergeCell ref="T3:W3"/>
    <mergeCell ref="X3:AB3"/>
    <mergeCell ref="AC3:AF3"/>
    <mergeCell ref="AG3:AJ3"/>
    <mergeCell ref="AK3:AN3"/>
    <mergeCell ref="T4:W4"/>
  </mergeCells>
  <dataValidations count="1">
    <dataValidation type="list" allowBlank="1" showInputMessage="1" showErrorMessage="1" sqref="L2:L282" xr:uid="{00000000-0002-0000-0100-000000000000}">
      <formula1>$Q$2:$Q$13</formula1>
    </dataValidation>
  </dataValidations>
  <pageMargins left="0.511811024" right="0.511811024" top="0.78740157499999996" bottom="0.78740157499999996" header="0.31496062000000002" footer="0.31496062000000002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N17"/>
  <sheetViews>
    <sheetView workbookViewId="0">
      <selection activeCell="M6" sqref="M6"/>
    </sheetView>
  </sheetViews>
  <sheetFormatPr defaultRowHeight="15" x14ac:dyDescent="0.25"/>
  <cols>
    <col min="1" max="1" width="33.140625" customWidth="1"/>
    <col min="2" max="13" width="11.140625" bestFit="1" customWidth="1"/>
    <col min="14" max="14" width="12.42578125" bestFit="1" customWidth="1"/>
  </cols>
  <sheetData>
    <row r="1" spans="1:14" ht="15.75" thickBot="1" x14ac:dyDescent="0.3">
      <c r="A1" s="176" t="s">
        <v>52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2" t="s">
        <v>50</v>
      </c>
      <c r="N1" s="174" t="s">
        <v>51</v>
      </c>
    </row>
    <row r="2" spans="1:14" ht="15.75" thickBot="1" x14ac:dyDescent="0.3">
      <c r="A2" s="177"/>
      <c r="B2" s="9">
        <v>44013</v>
      </c>
      <c r="C2" s="9">
        <v>44044</v>
      </c>
      <c r="D2" s="9">
        <v>44075</v>
      </c>
      <c r="E2" s="9">
        <v>44105</v>
      </c>
      <c r="F2" s="9">
        <v>44136</v>
      </c>
      <c r="G2" s="9">
        <v>44166</v>
      </c>
      <c r="H2" s="9">
        <v>44197</v>
      </c>
      <c r="I2" s="9">
        <v>44228</v>
      </c>
      <c r="J2" s="9">
        <v>44256</v>
      </c>
      <c r="K2" s="9">
        <v>44287</v>
      </c>
      <c r="L2" s="9">
        <v>44317</v>
      </c>
      <c r="M2" s="9">
        <v>44348</v>
      </c>
      <c r="N2" s="175"/>
    </row>
    <row r="3" spans="1:14" ht="15.75" thickBot="1" x14ac:dyDescent="0.3">
      <c r="A3" s="10" t="s">
        <v>19</v>
      </c>
      <c r="B3" s="3">
        <v>3666.66</v>
      </c>
      <c r="C3" s="3">
        <v>3666.66</v>
      </c>
      <c r="D3" s="3">
        <v>3666.66</v>
      </c>
      <c r="E3" s="3">
        <v>3666.66</v>
      </c>
      <c r="F3" s="3">
        <v>3666.66</v>
      </c>
      <c r="G3" s="3">
        <v>3666.66</v>
      </c>
      <c r="H3" s="3">
        <v>3666.66</v>
      </c>
      <c r="I3" s="3">
        <v>3666.66</v>
      </c>
      <c r="J3" s="3">
        <v>3666.66</v>
      </c>
      <c r="K3" s="3">
        <v>3666.66</v>
      </c>
      <c r="L3" s="3">
        <v>3666.66</v>
      </c>
      <c r="M3" s="3">
        <v>3666.74</v>
      </c>
      <c r="N3" s="4">
        <f>SUM(B3:M3)</f>
        <v>44000.000000000007</v>
      </c>
    </row>
    <row r="4" spans="1:14" ht="15.75" thickBot="1" x14ac:dyDescent="0.3">
      <c r="A4" s="10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>
        <f t="shared" ref="N4:N14" si="0">SUM(B4:M4)</f>
        <v>0</v>
      </c>
    </row>
    <row r="5" spans="1:14" ht="15.75" thickBot="1" x14ac:dyDescent="0.3">
      <c r="A5" s="10" t="s">
        <v>20</v>
      </c>
      <c r="B5" s="3">
        <v>3000</v>
      </c>
      <c r="C5" s="3">
        <v>3000</v>
      </c>
      <c r="D5" s="3">
        <v>3000</v>
      </c>
      <c r="E5" s="3">
        <v>3000</v>
      </c>
      <c r="F5" s="3">
        <v>3000</v>
      </c>
      <c r="G5" s="3">
        <v>3000</v>
      </c>
      <c r="H5" s="3">
        <v>3000</v>
      </c>
      <c r="I5" s="3">
        <v>3000</v>
      </c>
      <c r="J5" s="3">
        <v>3000</v>
      </c>
      <c r="K5" s="3">
        <v>3000</v>
      </c>
      <c r="L5" s="3">
        <v>3000</v>
      </c>
      <c r="M5" s="3">
        <v>3000</v>
      </c>
      <c r="N5" s="4">
        <f t="shared" si="0"/>
        <v>36000</v>
      </c>
    </row>
    <row r="6" spans="1:14" ht="15.75" thickBot="1" x14ac:dyDescent="0.3">
      <c r="A6" s="10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>
        <f t="shared" si="0"/>
        <v>0</v>
      </c>
    </row>
    <row r="7" spans="1:14" ht="15.75" thickBot="1" x14ac:dyDescent="0.3">
      <c r="A7" s="10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>
        <f t="shared" si="0"/>
        <v>0</v>
      </c>
    </row>
    <row r="8" spans="1:14" ht="15.75" thickBot="1" x14ac:dyDescent="0.3">
      <c r="A8" s="10" t="s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>
        <f t="shared" si="0"/>
        <v>0</v>
      </c>
    </row>
    <row r="9" spans="1:14" ht="15.75" thickBot="1" x14ac:dyDescent="0.3">
      <c r="A9" s="10" t="s">
        <v>24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>
        <f t="shared" si="0"/>
        <v>0</v>
      </c>
    </row>
    <row r="10" spans="1:14" ht="15.75" thickBot="1" x14ac:dyDescent="0.3">
      <c r="A10" s="10" t="s">
        <v>25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>
        <f t="shared" si="0"/>
        <v>0</v>
      </c>
    </row>
    <row r="11" spans="1:14" ht="15.75" thickBot="1" x14ac:dyDescent="0.3">
      <c r="A11" s="10" t="s">
        <v>26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>
        <f t="shared" si="0"/>
        <v>0</v>
      </c>
    </row>
    <row r="12" spans="1:14" ht="15.75" thickBot="1" x14ac:dyDescent="0.3">
      <c r="A12" s="10" t="s">
        <v>27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>
        <f t="shared" si="0"/>
        <v>0</v>
      </c>
    </row>
    <row r="13" spans="1:14" ht="15.75" thickBot="1" x14ac:dyDescent="0.3">
      <c r="A13" s="10" t="s">
        <v>28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>
        <f t="shared" ref="N13" si="1">SUM(B13:M13)</f>
        <v>0</v>
      </c>
    </row>
    <row r="14" spans="1:14" ht="15.75" thickBot="1" x14ac:dyDescent="0.3">
      <c r="A14" s="10" t="s">
        <v>29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>
        <f t="shared" si="0"/>
        <v>0</v>
      </c>
    </row>
    <row r="15" spans="1:14" ht="15.75" thickBot="1" x14ac:dyDescent="0.3">
      <c r="A15" s="8" t="s">
        <v>51</v>
      </c>
      <c r="B15" s="5">
        <f>SUM(B3:B14)</f>
        <v>6666.66</v>
      </c>
      <c r="C15" s="5">
        <f t="shared" ref="C15:M15" si="2">SUM(C3:C14)</f>
        <v>6666.66</v>
      </c>
      <c r="D15" s="5">
        <f t="shared" si="2"/>
        <v>6666.66</v>
      </c>
      <c r="E15" s="5">
        <f t="shared" si="2"/>
        <v>6666.66</v>
      </c>
      <c r="F15" s="5">
        <f t="shared" si="2"/>
        <v>6666.66</v>
      </c>
      <c r="G15" s="5">
        <f t="shared" si="2"/>
        <v>6666.66</v>
      </c>
      <c r="H15" s="5">
        <f t="shared" si="2"/>
        <v>6666.66</v>
      </c>
      <c r="I15" s="5">
        <f t="shared" si="2"/>
        <v>6666.66</v>
      </c>
      <c r="J15" s="5">
        <f t="shared" si="2"/>
        <v>6666.66</v>
      </c>
      <c r="K15" s="5">
        <f t="shared" si="2"/>
        <v>6666.66</v>
      </c>
      <c r="L15" s="5">
        <f t="shared" si="2"/>
        <v>6666.66</v>
      </c>
      <c r="M15" s="6">
        <f t="shared" si="2"/>
        <v>6666.74</v>
      </c>
      <c r="N15" s="7">
        <f>SUM(N3:N14)</f>
        <v>80000</v>
      </c>
    </row>
    <row r="17" spans="1:14" ht="15.75" x14ac:dyDescent="0.25">
      <c r="A17" s="178" t="s">
        <v>53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</row>
  </sheetData>
  <sheetProtection algorithmName="SHA-512" hashValue="PEaPno1JilFFRMxE3my7k4NAJ+zPklgdfswKhXMvOqvm9c89Any3dx/PnOncg1wGxFYowGtniErTKkYZravmkQ==" saltValue="Sim8LJ1jy5zbZkILqKU5Lg==" spinCount="100000" sheet="1" objects="1" scenarios="1"/>
  <mergeCells count="3">
    <mergeCell ref="N1:N2"/>
    <mergeCell ref="A1:A2"/>
    <mergeCell ref="A17:N17"/>
  </mergeCells>
  <conditionalFormatting sqref="B3:M14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AB111"/>
  <sheetViews>
    <sheetView tabSelected="1" zoomScale="110" zoomScaleNormal="110" workbookViewId="0">
      <selection activeCell="Y103" sqref="Y103:AB103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183" t="s">
        <v>187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 ht="12" customHeight="1" x14ac:dyDescent="0.25">
      <c r="A2" s="180" t="s">
        <v>54</v>
      </c>
      <c r="B2" s="180"/>
      <c r="C2" s="180"/>
      <c r="D2" s="180"/>
      <c r="E2" s="184" t="s">
        <v>55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1:28" ht="12" customHeight="1" x14ac:dyDescent="0.25">
      <c r="A3" s="185" t="s">
        <v>56</v>
      </c>
      <c r="B3" s="185"/>
      <c r="C3" s="185"/>
      <c r="D3" s="185"/>
      <c r="E3" s="185"/>
      <c r="F3" s="185"/>
      <c r="G3" s="185"/>
      <c r="H3" s="185"/>
      <c r="I3" s="185"/>
      <c r="J3" s="179" t="s">
        <v>148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8" ht="12" customHeight="1" x14ac:dyDescent="0.25">
      <c r="A4" s="180" t="s">
        <v>57</v>
      </c>
      <c r="B4" s="180"/>
      <c r="C4" s="179" t="s">
        <v>153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1:28" ht="12" customHeight="1" x14ac:dyDescent="0.25">
      <c r="A5" s="12" t="s">
        <v>58</v>
      </c>
      <c r="B5" s="13"/>
      <c r="C5" s="13"/>
      <c r="D5" s="179" t="s">
        <v>152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80" t="s">
        <v>59</v>
      </c>
      <c r="Y5" s="180"/>
      <c r="Z5" s="181" t="s">
        <v>170</v>
      </c>
      <c r="AA5" s="181"/>
      <c r="AB5" s="181"/>
    </row>
    <row r="6" spans="1:28" ht="12" customHeight="1" x14ac:dyDescent="0.25">
      <c r="A6" s="14" t="s">
        <v>60</v>
      </c>
      <c r="B6" s="14"/>
      <c r="C6" s="14"/>
      <c r="D6" s="14"/>
      <c r="E6" s="14"/>
      <c r="F6" s="14"/>
      <c r="G6" s="179" t="s">
        <v>149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</row>
    <row r="7" spans="1:28" ht="12" customHeight="1" x14ac:dyDescent="0.25">
      <c r="A7" s="180" t="s">
        <v>61</v>
      </c>
      <c r="B7" s="180"/>
      <c r="C7" s="182" t="s">
        <v>150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</row>
    <row r="8" spans="1:28" ht="79.5" customHeight="1" x14ac:dyDescent="0.25">
      <c r="A8" s="237" t="s">
        <v>62</v>
      </c>
      <c r="B8" s="237"/>
      <c r="C8" s="237"/>
      <c r="D8" s="237"/>
      <c r="E8" s="237"/>
      <c r="F8" s="246" t="s">
        <v>151</v>
      </c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</row>
    <row r="9" spans="1:28" ht="12" customHeight="1" x14ac:dyDescent="0.25">
      <c r="A9" s="180" t="s">
        <v>63</v>
      </c>
      <c r="B9" s="180"/>
      <c r="C9" s="180"/>
      <c r="D9" s="192">
        <v>2020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12" customHeight="1" x14ac:dyDescent="0.25">
      <c r="A10" s="247" t="s">
        <v>64</v>
      </c>
      <c r="B10" s="247"/>
      <c r="C10" s="247"/>
      <c r="D10" s="247"/>
      <c r="E10" s="247"/>
      <c r="F10" s="247"/>
      <c r="G10" s="247"/>
      <c r="H10" s="184" t="s">
        <v>65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</row>
    <row r="11" spans="1:28" ht="5.25" customHeight="1" x14ac:dyDescent="0.2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</row>
    <row r="12" spans="1:28" x14ac:dyDescent="0.25">
      <c r="A12" s="187" t="s">
        <v>66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 t="s">
        <v>67</v>
      </c>
      <c r="R12" s="187"/>
      <c r="S12" s="187"/>
      <c r="T12" s="187"/>
      <c r="U12" s="187" t="s">
        <v>68</v>
      </c>
      <c r="V12" s="187"/>
      <c r="W12" s="187"/>
      <c r="X12" s="187"/>
      <c r="Y12" s="187" t="s">
        <v>69</v>
      </c>
      <c r="Z12" s="187"/>
      <c r="AA12" s="187"/>
      <c r="AB12" s="187"/>
    </row>
    <row r="13" spans="1:28" ht="27" customHeight="1" x14ac:dyDescent="0.25">
      <c r="A13" s="196" t="s">
        <v>138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8"/>
      <c r="N13" s="193" t="s">
        <v>154</v>
      </c>
      <c r="O13" s="194"/>
      <c r="P13" s="195"/>
      <c r="Q13" s="188">
        <v>44039</v>
      </c>
      <c r="R13" s="189"/>
      <c r="S13" s="189"/>
      <c r="T13" s="189"/>
      <c r="U13" s="190" t="s">
        <v>188</v>
      </c>
      <c r="V13" s="191"/>
      <c r="W13" s="191"/>
      <c r="X13" s="191"/>
      <c r="Y13" s="169">
        <f>'Plano Aplicação'!N15</f>
        <v>80000</v>
      </c>
      <c r="Z13" s="169"/>
      <c r="AA13" s="169"/>
      <c r="AB13" s="169"/>
    </row>
    <row r="14" spans="1:28" ht="29.25" customHeight="1" x14ac:dyDescent="0.25">
      <c r="A14" s="201" t="s">
        <v>70</v>
      </c>
      <c r="B14" s="201"/>
      <c r="C14" s="201"/>
      <c r="D14" s="201"/>
      <c r="E14" s="248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50"/>
      <c r="Q14" s="202"/>
      <c r="R14" s="203"/>
      <c r="S14" s="203"/>
      <c r="T14" s="203"/>
      <c r="U14" s="202"/>
      <c r="V14" s="203"/>
      <c r="W14" s="203"/>
      <c r="X14" s="203"/>
      <c r="Y14" s="204"/>
      <c r="Z14" s="204"/>
      <c r="AA14" s="204"/>
      <c r="AB14" s="204"/>
    </row>
    <row r="15" spans="1:28" x14ac:dyDescent="0.25">
      <c r="A15" s="205" t="s">
        <v>70</v>
      </c>
      <c r="B15" s="205"/>
      <c r="C15" s="205"/>
      <c r="D15" s="205"/>
      <c r="E15" s="207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9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</row>
    <row r="16" spans="1:28" ht="6.75" customHeight="1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</row>
    <row r="17" spans="1:28" x14ac:dyDescent="0.25">
      <c r="A17" s="187" t="s">
        <v>71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</row>
    <row r="18" spans="1:28" ht="42" customHeight="1" x14ac:dyDescent="0.25">
      <c r="A18" s="199" t="s">
        <v>72</v>
      </c>
      <c r="B18" s="199"/>
      <c r="C18" s="199"/>
      <c r="D18" s="199"/>
      <c r="E18" s="199"/>
      <c r="F18" s="199"/>
      <c r="G18" s="199"/>
      <c r="H18" s="199" t="s">
        <v>73</v>
      </c>
      <c r="I18" s="199"/>
      <c r="J18" s="199"/>
      <c r="K18" s="199"/>
      <c r="L18" s="199"/>
      <c r="M18" s="200" t="s">
        <v>74</v>
      </c>
      <c r="N18" s="200"/>
      <c r="O18" s="200"/>
      <c r="P18" s="200"/>
      <c r="Q18" s="200"/>
      <c r="R18" s="199" t="s">
        <v>75</v>
      </c>
      <c r="S18" s="199"/>
      <c r="T18" s="199"/>
      <c r="U18" s="199"/>
      <c r="V18" s="199"/>
      <c r="W18" s="199"/>
      <c r="X18" s="199"/>
      <c r="Y18" s="199" t="s">
        <v>76</v>
      </c>
      <c r="Z18" s="199"/>
      <c r="AA18" s="199"/>
      <c r="AB18" s="199"/>
    </row>
    <row r="19" spans="1:28" x14ac:dyDescent="0.25">
      <c r="A19" s="215">
        <v>44022</v>
      </c>
      <c r="B19" s="216"/>
      <c r="C19" s="216"/>
      <c r="D19" s="216"/>
      <c r="E19" s="216"/>
      <c r="F19" s="216"/>
      <c r="G19" s="217"/>
      <c r="H19" s="212">
        <v>6666.66</v>
      </c>
      <c r="I19" s="213"/>
      <c r="J19" s="213"/>
      <c r="K19" s="213"/>
      <c r="L19" s="213"/>
      <c r="M19" s="214">
        <v>44053</v>
      </c>
      <c r="N19" s="214"/>
      <c r="O19" s="214"/>
      <c r="P19" s="214"/>
      <c r="Q19" s="214"/>
      <c r="R19" s="211" t="s">
        <v>155</v>
      </c>
      <c r="S19" s="211"/>
      <c r="T19" s="211"/>
      <c r="U19" s="211"/>
      <c r="V19" s="211"/>
      <c r="W19" s="211"/>
      <c r="X19" s="211"/>
      <c r="Y19" s="212">
        <v>6666.66</v>
      </c>
      <c r="Z19" s="213"/>
      <c r="AA19" s="213"/>
      <c r="AB19" s="213"/>
    </row>
    <row r="20" spans="1:28" x14ac:dyDescent="0.25">
      <c r="A20" s="215">
        <v>44053</v>
      </c>
      <c r="B20" s="216"/>
      <c r="C20" s="216"/>
      <c r="D20" s="216"/>
      <c r="E20" s="216"/>
      <c r="F20" s="216"/>
      <c r="G20" s="217"/>
      <c r="H20" s="212">
        <v>6666.66</v>
      </c>
      <c r="I20" s="213"/>
      <c r="J20" s="213"/>
      <c r="K20" s="213"/>
      <c r="L20" s="213"/>
      <c r="M20" s="214">
        <v>44053</v>
      </c>
      <c r="N20" s="214"/>
      <c r="O20" s="214"/>
      <c r="P20" s="214"/>
      <c r="Q20" s="214"/>
      <c r="R20" s="211" t="s">
        <v>155</v>
      </c>
      <c r="S20" s="211"/>
      <c r="T20" s="211"/>
      <c r="U20" s="211"/>
      <c r="V20" s="211"/>
      <c r="W20" s="211"/>
      <c r="X20" s="211"/>
      <c r="Y20" s="212">
        <v>6666.66</v>
      </c>
      <c r="Z20" s="213"/>
      <c r="AA20" s="213"/>
      <c r="AB20" s="213"/>
    </row>
    <row r="21" spans="1:28" x14ac:dyDescent="0.25">
      <c r="A21" s="214">
        <v>44084</v>
      </c>
      <c r="B21" s="214"/>
      <c r="C21" s="214"/>
      <c r="D21" s="214"/>
      <c r="E21" s="214"/>
      <c r="F21" s="214"/>
      <c r="G21" s="214"/>
      <c r="H21" s="212">
        <v>6666.66</v>
      </c>
      <c r="I21" s="213"/>
      <c r="J21" s="213"/>
      <c r="K21" s="213"/>
      <c r="L21" s="213"/>
      <c r="M21" s="214">
        <v>44089</v>
      </c>
      <c r="N21" s="214"/>
      <c r="O21" s="214"/>
      <c r="P21" s="214"/>
      <c r="Q21" s="214"/>
      <c r="R21" s="211" t="s">
        <v>155</v>
      </c>
      <c r="S21" s="211"/>
      <c r="T21" s="211"/>
      <c r="U21" s="211"/>
      <c r="V21" s="211"/>
      <c r="W21" s="211"/>
      <c r="X21" s="211"/>
      <c r="Y21" s="212">
        <v>6666.66</v>
      </c>
      <c r="Z21" s="213"/>
      <c r="AA21" s="213"/>
      <c r="AB21" s="213"/>
    </row>
    <row r="22" spans="1:28" x14ac:dyDescent="0.25">
      <c r="A22" s="214">
        <v>44114</v>
      </c>
      <c r="B22" s="214"/>
      <c r="C22" s="214"/>
      <c r="D22" s="214"/>
      <c r="E22" s="214"/>
      <c r="F22" s="214"/>
      <c r="G22" s="214"/>
      <c r="H22" s="212">
        <v>6666.66</v>
      </c>
      <c r="I22" s="213"/>
      <c r="J22" s="213"/>
      <c r="K22" s="213"/>
      <c r="L22" s="213"/>
      <c r="M22" s="214">
        <v>44112</v>
      </c>
      <c r="N22" s="214"/>
      <c r="O22" s="214"/>
      <c r="P22" s="214"/>
      <c r="Q22" s="214"/>
      <c r="R22" s="211" t="s">
        <v>155</v>
      </c>
      <c r="S22" s="211"/>
      <c r="T22" s="211"/>
      <c r="U22" s="211"/>
      <c r="V22" s="211"/>
      <c r="W22" s="211"/>
      <c r="X22" s="211"/>
      <c r="Y22" s="212">
        <v>6666.66</v>
      </c>
      <c r="Z22" s="213"/>
      <c r="AA22" s="213"/>
      <c r="AB22" s="213"/>
    </row>
    <row r="23" spans="1:28" x14ac:dyDescent="0.25">
      <c r="A23" s="214">
        <v>44145</v>
      </c>
      <c r="B23" s="214"/>
      <c r="C23" s="214"/>
      <c r="D23" s="214"/>
      <c r="E23" s="214"/>
      <c r="F23" s="214"/>
      <c r="G23" s="214"/>
      <c r="H23" s="212">
        <v>6666.66</v>
      </c>
      <c r="I23" s="213"/>
      <c r="J23" s="213"/>
      <c r="K23" s="213"/>
      <c r="L23" s="213"/>
      <c r="M23" s="214">
        <v>44145</v>
      </c>
      <c r="N23" s="214"/>
      <c r="O23" s="214"/>
      <c r="P23" s="214"/>
      <c r="Q23" s="214"/>
      <c r="R23" s="211" t="s">
        <v>155</v>
      </c>
      <c r="S23" s="211"/>
      <c r="T23" s="211"/>
      <c r="U23" s="211"/>
      <c r="V23" s="211"/>
      <c r="W23" s="211"/>
      <c r="X23" s="211"/>
      <c r="Y23" s="212">
        <v>6666.66</v>
      </c>
      <c r="Z23" s="213"/>
      <c r="AA23" s="213"/>
      <c r="AB23" s="213"/>
    </row>
    <row r="24" spans="1:28" x14ac:dyDescent="0.25">
      <c r="A24" s="214">
        <v>44175</v>
      </c>
      <c r="B24" s="214"/>
      <c r="C24" s="214"/>
      <c r="D24" s="214"/>
      <c r="E24" s="214"/>
      <c r="F24" s="214"/>
      <c r="G24" s="214"/>
      <c r="H24" s="212">
        <v>6666.66</v>
      </c>
      <c r="I24" s="213"/>
      <c r="J24" s="213"/>
      <c r="K24" s="213"/>
      <c r="L24" s="213"/>
      <c r="M24" s="214">
        <v>44180</v>
      </c>
      <c r="N24" s="214"/>
      <c r="O24" s="214"/>
      <c r="P24" s="214"/>
      <c r="Q24" s="214"/>
      <c r="R24" s="211" t="s">
        <v>155</v>
      </c>
      <c r="S24" s="211"/>
      <c r="T24" s="211"/>
      <c r="U24" s="211"/>
      <c r="V24" s="211"/>
      <c r="W24" s="211"/>
      <c r="X24" s="211"/>
      <c r="Y24" s="212">
        <v>6666.66</v>
      </c>
      <c r="Z24" s="213"/>
      <c r="AA24" s="213"/>
      <c r="AB24" s="213"/>
    </row>
    <row r="25" spans="1:28" x14ac:dyDescent="0.25">
      <c r="A25" s="214"/>
      <c r="B25" s="214"/>
      <c r="C25" s="214"/>
      <c r="D25" s="214"/>
      <c r="E25" s="214"/>
      <c r="F25" s="214"/>
      <c r="G25" s="214"/>
      <c r="H25" s="213"/>
      <c r="I25" s="213"/>
      <c r="J25" s="213"/>
      <c r="K25" s="213"/>
      <c r="L25" s="213"/>
      <c r="M25" s="214"/>
      <c r="N25" s="214"/>
      <c r="O25" s="214"/>
      <c r="P25" s="214"/>
      <c r="Q25" s="214"/>
      <c r="R25" s="211"/>
      <c r="S25" s="211"/>
      <c r="T25" s="211"/>
      <c r="U25" s="211"/>
      <c r="V25" s="211"/>
      <c r="W25" s="211"/>
      <c r="X25" s="211"/>
      <c r="Y25" s="213"/>
      <c r="Z25" s="213"/>
      <c r="AA25" s="213"/>
      <c r="AB25" s="213"/>
    </row>
    <row r="26" spans="1:28" x14ac:dyDescent="0.25">
      <c r="A26" s="214"/>
      <c r="B26" s="214"/>
      <c r="C26" s="214"/>
      <c r="D26" s="214"/>
      <c r="E26" s="214"/>
      <c r="F26" s="214"/>
      <c r="G26" s="214"/>
      <c r="H26" s="213"/>
      <c r="I26" s="213"/>
      <c r="J26" s="213"/>
      <c r="K26" s="213"/>
      <c r="L26" s="213"/>
      <c r="M26" s="214"/>
      <c r="N26" s="214"/>
      <c r="O26" s="214"/>
      <c r="P26" s="214"/>
      <c r="Q26" s="214"/>
      <c r="R26" s="211"/>
      <c r="S26" s="211"/>
      <c r="T26" s="211"/>
      <c r="U26" s="211"/>
      <c r="V26" s="211"/>
      <c r="W26" s="211"/>
      <c r="X26" s="211"/>
      <c r="Y26" s="213"/>
      <c r="Z26" s="213"/>
      <c r="AA26" s="213"/>
      <c r="AB26" s="213"/>
    </row>
    <row r="27" spans="1:28" x14ac:dyDescent="0.25">
      <c r="A27" s="214"/>
      <c r="B27" s="214"/>
      <c r="C27" s="214"/>
      <c r="D27" s="214"/>
      <c r="E27" s="214"/>
      <c r="F27" s="214"/>
      <c r="G27" s="214"/>
      <c r="H27" s="213"/>
      <c r="I27" s="213"/>
      <c r="J27" s="213"/>
      <c r="K27" s="213"/>
      <c r="L27" s="213"/>
      <c r="M27" s="214"/>
      <c r="N27" s="214"/>
      <c r="O27" s="214"/>
      <c r="P27" s="214"/>
      <c r="Q27" s="214"/>
      <c r="R27" s="211"/>
      <c r="S27" s="211"/>
      <c r="T27" s="211"/>
      <c r="U27" s="211"/>
      <c r="V27" s="211"/>
      <c r="W27" s="211"/>
      <c r="X27" s="211"/>
      <c r="Y27" s="213"/>
      <c r="Z27" s="213"/>
      <c r="AA27" s="213"/>
      <c r="AB27" s="213"/>
    </row>
    <row r="28" spans="1:28" x14ac:dyDescent="0.25">
      <c r="A28" s="214"/>
      <c r="B28" s="214"/>
      <c r="C28" s="214"/>
      <c r="D28" s="214"/>
      <c r="E28" s="214"/>
      <c r="F28" s="214"/>
      <c r="G28" s="214"/>
      <c r="H28" s="213"/>
      <c r="I28" s="213"/>
      <c r="J28" s="213"/>
      <c r="K28" s="213"/>
      <c r="L28" s="213"/>
      <c r="M28" s="214"/>
      <c r="N28" s="214"/>
      <c r="O28" s="214"/>
      <c r="P28" s="214"/>
      <c r="Q28" s="214"/>
      <c r="R28" s="211"/>
      <c r="S28" s="211"/>
      <c r="T28" s="211"/>
      <c r="U28" s="211"/>
      <c r="V28" s="211"/>
      <c r="W28" s="211"/>
      <c r="X28" s="211"/>
      <c r="Y28" s="213"/>
      <c r="Z28" s="213"/>
      <c r="AA28" s="213"/>
      <c r="AB28" s="213"/>
    </row>
    <row r="29" spans="1:28" x14ac:dyDescent="0.25">
      <c r="A29" s="214"/>
      <c r="B29" s="214"/>
      <c r="C29" s="214"/>
      <c r="D29" s="214"/>
      <c r="E29" s="214"/>
      <c r="F29" s="214"/>
      <c r="G29" s="214"/>
      <c r="H29" s="213"/>
      <c r="I29" s="213"/>
      <c r="J29" s="213"/>
      <c r="K29" s="213"/>
      <c r="L29" s="213"/>
      <c r="M29" s="214"/>
      <c r="N29" s="214"/>
      <c r="O29" s="214"/>
      <c r="P29" s="214"/>
      <c r="Q29" s="214"/>
      <c r="R29" s="211"/>
      <c r="S29" s="211"/>
      <c r="T29" s="211"/>
      <c r="U29" s="211"/>
      <c r="V29" s="211"/>
      <c r="W29" s="211"/>
      <c r="X29" s="211"/>
      <c r="Y29" s="213"/>
      <c r="Z29" s="213"/>
      <c r="AA29" s="213"/>
      <c r="AB29" s="213"/>
    </row>
    <row r="30" spans="1:28" x14ac:dyDescent="0.25">
      <c r="A30" s="214"/>
      <c r="B30" s="214"/>
      <c r="C30" s="214"/>
      <c r="D30" s="214"/>
      <c r="E30" s="214"/>
      <c r="F30" s="214"/>
      <c r="G30" s="214"/>
      <c r="H30" s="213"/>
      <c r="I30" s="213"/>
      <c r="J30" s="213"/>
      <c r="K30" s="213"/>
      <c r="L30" s="213"/>
      <c r="M30" s="214"/>
      <c r="N30" s="214"/>
      <c r="O30" s="214"/>
      <c r="P30" s="214"/>
      <c r="Q30" s="214"/>
      <c r="R30" s="211"/>
      <c r="S30" s="211"/>
      <c r="T30" s="211"/>
      <c r="U30" s="211"/>
      <c r="V30" s="211"/>
      <c r="W30" s="211"/>
      <c r="X30" s="211"/>
      <c r="Y30" s="213"/>
      <c r="Z30" s="213"/>
      <c r="AA30" s="213"/>
      <c r="AB30" s="213"/>
    </row>
    <row r="31" spans="1:28" hidden="1" x14ac:dyDescent="0.25">
      <c r="A31" s="214"/>
      <c r="B31" s="214"/>
      <c r="C31" s="214"/>
      <c r="D31" s="214"/>
      <c r="E31" s="214"/>
      <c r="F31" s="214"/>
      <c r="G31" s="214"/>
      <c r="H31" s="213"/>
      <c r="I31" s="213"/>
      <c r="J31" s="213"/>
      <c r="K31" s="213"/>
      <c r="L31" s="213"/>
      <c r="M31" s="214"/>
      <c r="N31" s="214"/>
      <c r="O31" s="214"/>
      <c r="P31" s="214"/>
      <c r="Q31" s="214"/>
      <c r="R31" s="211"/>
      <c r="S31" s="211"/>
      <c r="T31" s="211"/>
      <c r="U31" s="211"/>
      <c r="V31" s="211"/>
      <c r="W31" s="211"/>
      <c r="X31" s="211"/>
      <c r="Y31" s="213"/>
      <c r="Z31" s="213"/>
      <c r="AA31" s="213"/>
      <c r="AB31" s="213"/>
    </row>
    <row r="32" spans="1:28" hidden="1" x14ac:dyDescent="0.25">
      <c r="A32" s="214"/>
      <c r="B32" s="214"/>
      <c r="C32" s="214"/>
      <c r="D32" s="214"/>
      <c r="E32" s="214"/>
      <c r="F32" s="214"/>
      <c r="G32" s="214"/>
      <c r="H32" s="213"/>
      <c r="I32" s="213"/>
      <c r="J32" s="213"/>
      <c r="K32" s="213"/>
      <c r="L32" s="213"/>
      <c r="M32" s="214"/>
      <c r="N32" s="214"/>
      <c r="O32" s="214"/>
      <c r="P32" s="214"/>
      <c r="Q32" s="214"/>
      <c r="R32" s="211"/>
      <c r="S32" s="211"/>
      <c r="T32" s="211"/>
      <c r="U32" s="211"/>
      <c r="V32" s="211"/>
      <c r="W32" s="211"/>
      <c r="X32" s="211"/>
      <c r="Y32" s="213"/>
      <c r="Z32" s="213"/>
      <c r="AA32" s="213"/>
      <c r="AB32" s="213"/>
    </row>
    <row r="33" spans="1:28" hidden="1" x14ac:dyDescent="0.25">
      <c r="A33" s="214"/>
      <c r="B33" s="214"/>
      <c r="C33" s="214"/>
      <c r="D33" s="214"/>
      <c r="E33" s="214"/>
      <c r="F33" s="214"/>
      <c r="G33" s="214"/>
      <c r="H33" s="213"/>
      <c r="I33" s="213"/>
      <c r="J33" s="213"/>
      <c r="K33" s="213"/>
      <c r="L33" s="213"/>
      <c r="M33" s="214"/>
      <c r="N33" s="214"/>
      <c r="O33" s="214"/>
      <c r="P33" s="214"/>
      <c r="Q33" s="214"/>
      <c r="R33" s="211"/>
      <c r="S33" s="211"/>
      <c r="T33" s="211"/>
      <c r="U33" s="211"/>
      <c r="V33" s="211"/>
      <c r="W33" s="211"/>
      <c r="X33" s="211"/>
      <c r="Y33" s="213"/>
      <c r="Z33" s="213"/>
      <c r="AA33" s="213"/>
      <c r="AB33" s="213"/>
    </row>
    <row r="34" spans="1:28" x14ac:dyDescent="0.25">
      <c r="A34" s="218" t="s">
        <v>77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20"/>
      <c r="Y34" s="221">
        <f>RELATÓRIO!E20</f>
        <v>0</v>
      </c>
      <c r="Z34" s="221"/>
      <c r="AA34" s="221"/>
      <c r="AB34" s="221"/>
    </row>
    <row r="35" spans="1:28" x14ac:dyDescent="0.25">
      <c r="A35" s="222" t="s">
        <v>78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4"/>
      <c r="Y35" s="225">
        <f>SUM(Y19:AB33)</f>
        <v>39999.960000000006</v>
      </c>
      <c r="Z35" s="225"/>
      <c r="AA35" s="225"/>
      <c r="AB35" s="225"/>
    </row>
    <row r="36" spans="1:28" x14ac:dyDescent="0.25">
      <c r="A36" s="222" t="s">
        <v>79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4"/>
      <c r="Y36" s="221">
        <f>IF(YEAR(RELATÓRIO!E3)=' ANEX 10 - 2020'!D9,RELATÓRIO!E22,0)+IF(YEAR(RELATÓRIO!I3)=' ANEX 10 - 2020'!D9,RELATÓRIO!I20,0)+IF(YEAR(RELATÓRIO!N3)=' ANEX 10 - 2020'!D9,RELATÓRIO!N20,0)+IF(YEAR(RELATÓRIO!S3)=' ANEX 10 - 2020'!D9,RELATÓRIO!S20,0)+IF(YEAR(RELATÓRIO!X3)=' ANEX 10 - 2020'!D9,RELATÓRIO!X20,0)+IF(YEAR(RELATÓRIO!AC3)=' ANEX 10 - 2020'!D9,RELATÓRIO!AC20,0)+IF(YEAR(RELATÓRIO!AH3)=' ANEX 10 - 2020'!D9,RELATÓRIO!AH20,0)+IF(YEAR(RELATÓRIO!AM3)=' ANEX 10 - 2020'!D9,RELATÓRIO!AM20,0)+IF(YEAR(RELATÓRIO!AR3)=' ANEX 10 - 2020'!D9,RELATÓRIO!AR20,0)+IF(YEAR(RELATÓRIO!AW3)=' ANEX 10 - 2020'!D9,RELATÓRIO!AW20,0)+IF(YEAR(RELATÓRIO!BB3)=' ANEX 10 - 2020'!D9,RELATÓRIO!BB20,0)+IF(YEAR(RELATÓRIO!BG3)=' ANEX 10 - 2020'!D9,RELATÓRIO!BG20,0)</f>
        <v>2.1900000000000004</v>
      </c>
      <c r="Z36" s="221"/>
      <c r="AA36" s="221"/>
      <c r="AB36" s="221"/>
    </row>
    <row r="37" spans="1:28" x14ac:dyDescent="0.25">
      <c r="A37" s="222" t="s">
        <v>80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4"/>
      <c r="Y37" s="213">
        <v>0</v>
      </c>
      <c r="Z37" s="213"/>
      <c r="AA37" s="213"/>
      <c r="AB37" s="213"/>
    </row>
    <row r="38" spans="1:28" x14ac:dyDescent="0.25">
      <c r="A38" s="222" t="s">
        <v>81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4"/>
      <c r="Y38" s="225">
        <f>SUM(Y34:AB37)</f>
        <v>40002.150000000009</v>
      </c>
      <c r="Z38" s="225"/>
      <c r="AA38" s="225"/>
      <c r="AB38" s="225"/>
    </row>
    <row r="39" spans="1:28" ht="7.5" customHeight="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</row>
    <row r="40" spans="1:28" x14ac:dyDescent="0.25">
      <c r="A40" s="222" t="s">
        <v>82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4"/>
      <c r="Y40" s="221">
        <f>U69</f>
        <v>4660.97</v>
      </c>
      <c r="Z40" s="221"/>
      <c r="AA40" s="221"/>
      <c r="AB40" s="221"/>
    </row>
    <row r="41" spans="1:28" x14ac:dyDescent="0.25">
      <c r="A41" s="222" t="s">
        <v>83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4"/>
      <c r="Y41" s="227">
        <f>SUM(Y38:AB40)</f>
        <v>44663.12000000001</v>
      </c>
      <c r="Z41" s="228"/>
      <c r="AA41" s="228"/>
      <c r="AB41" s="228"/>
    </row>
    <row r="42" spans="1:28" ht="9" customHeight="1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</row>
    <row r="43" spans="1:28" ht="12" customHeight="1" x14ac:dyDescent="0.25">
      <c r="A43" s="235" t="s">
        <v>84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</row>
    <row r="44" spans="1:28" ht="12" customHeight="1" x14ac:dyDescent="0.25">
      <c r="A44" s="235" t="s">
        <v>85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</row>
    <row r="45" spans="1:28" ht="12" customHeight="1" x14ac:dyDescent="0.25">
      <c r="A45" s="235" t="s">
        <v>86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</row>
    <row r="46" spans="1:28" ht="15" customHeight="1" x14ac:dyDescent="0.25">
      <c r="A46" s="237" t="s">
        <v>146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8" t="str">
        <f>J3</f>
        <v>ASSOCIAÇÃO ASSISTENCIAL DONA NAIR MANOELINA DE OLIVEIRA</v>
      </c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</row>
    <row r="47" spans="1:28" ht="15" customHeight="1" x14ac:dyDescent="0.25">
      <c r="A47" s="237" t="s">
        <v>124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9">
        <f>D9</f>
        <v>2020</v>
      </c>
      <c r="X47" s="239"/>
      <c r="Y47" s="237" t="s">
        <v>122</v>
      </c>
      <c r="Z47" s="237"/>
      <c r="AA47" s="237"/>
      <c r="AB47" s="237"/>
    </row>
    <row r="48" spans="1:28" ht="15" customHeight="1" x14ac:dyDescent="0.25">
      <c r="A48" s="237" t="s">
        <v>123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</row>
    <row r="49" spans="1:28" ht="3" customHeight="1" x14ac:dyDescent="0.25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</row>
    <row r="50" spans="1:28" x14ac:dyDescent="0.25">
      <c r="A50" s="229" t="s">
        <v>87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1"/>
    </row>
    <row r="51" spans="1:28" x14ac:dyDescent="0.25">
      <c r="A51" s="232" t="s">
        <v>88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4"/>
    </row>
    <row r="52" spans="1:28" ht="70.5" customHeight="1" x14ac:dyDescent="0.25">
      <c r="A52" s="165" t="s">
        <v>89</v>
      </c>
      <c r="B52" s="165"/>
      <c r="C52" s="165"/>
      <c r="D52" s="165"/>
      <c r="E52" s="165"/>
      <c r="F52" s="165"/>
      <c r="G52" s="165"/>
      <c r="H52" s="165" t="s">
        <v>90</v>
      </c>
      <c r="I52" s="165"/>
      <c r="J52" s="165"/>
      <c r="K52" s="165"/>
      <c r="L52" s="165" t="s">
        <v>91</v>
      </c>
      <c r="M52" s="165"/>
      <c r="N52" s="165"/>
      <c r="O52" s="165"/>
      <c r="P52" s="165"/>
      <c r="Q52" s="165" t="s">
        <v>92</v>
      </c>
      <c r="R52" s="165"/>
      <c r="S52" s="165"/>
      <c r="T52" s="165"/>
      <c r="U52" s="165" t="s">
        <v>93</v>
      </c>
      <c r="V52" s="165"/>
      <c r="W52" s="165"/>
      <c r="X52" s="165"/>
      <c r="Y52" s="165" t="s">
        <v>94</v>
      </c>
      <c r="Z52" s="165"/>
      <c r="AA52" s="165"/>
      <c r="AB52" s="165"/>
    </row>
    <row r="53" spans="1:28" x14ac:dyDescent="0.25">
      <c r="A53" s="240" t="s">
        <v>95</v>
      </c>
      <c r="B53" s="240"/>
      <c r="C53" s="240"/>
      <c r="D53" s="240"/>
      <c r="E53" s="240"/>
      <c r="F53" s="240"/>
      <c r="G53" s="240"/>
      <c r="H53" s="166">
        <f>Dados!AP2</f>
        <v>5217.2700000000004</v>
      </c>
      <c r="I53" s="167"/>
      <c r="J53" s="167"/>
      <c r="K53" s="168"/>
      <c r="L53" s="169">
        <f>Dados!AT2</f>
        <v>0</v>
      </c>
      <c r="M53" s="169"/>
      <c r="N53" s="169"/>
      <c r="O53" s="169"/>
      <c r="P53" s="169"/>
      <c r="Q53" s="169">
        <f>Dados!AY2</f>
        <v>4660.97</v>
      </c>
      <c r="R53" s="169"/>
      <c r="S53" s="169"/>
      <c r="T53" s="169"/>
      <c r="U53" s="169">
        <f>Dados!BC2</f>
        <v>4660.97</v>
      </c>
      <c r="V53" s="169"/>
      <c r="W53" s="169"/>
      <c r="X53" s="169"/>
      <c r="Y53" s="169">
        <f>Dados!BG2</f>
        <v>556.29999999999995</v>
      </c>
      <c r="Z53" s="169"/>
      <c r="AA53" s="169"/>
      <c r="AB53" s="169"/>
    </row>
    <row r="54" spans="1:28" x14ac:dyDescent="0.25">
      <c r="A54" s="240" t="s">
        <v>96</v>
      </c>
      <c r="B54" s="240"/>
      <c r="C54" s="240"/>
      <c r="D54" s="240"/>
      <c r="E54" s="240"/>
      <c r="F54" s="240"/>
      <c r="G54" s="240"/>
      <c r="H54" s="166">
        <f>Dados!AP3</f>
        <v>1000</v>
      </c>
      <c r="I54" s="167"/>
      <c r="J54" s="167"/>
      <c r="K54" s="168"/>
      <c r="L54" s="169">
        <f>Dados!AT3</f>
        <v>0</v>
      </c>
      <c r="M54" s="169"/>
      <c r="N54" s="169"/>
      <c r="O54" s="169"/>
      <c r="P54" s="169"/>
      <c r="Q54" s="169">
        <f>Dados!AY3</f>
        <v>0</v>
      </c>
      <c r="R54" s="169"/>
      <c r="S54" s="169"/>
      <c r="T54" s="169"/>
      <c r="U54" s="169">
        <f>Dados!BC3</f>
        <v>0</v>
      </c>
      <c r="V54" s="169"/>
      <c r="W54" s="169"/>
      <c r="X54" s="169"/>
      <c r="Y54" s="169">
        <f>Dados!BG3</f>
        <v>1000</v>
      </c>
      <c r="Z54" s="169"/>
      <c r="AA54" s="169"/>
      <c r="AB54" s="169"/>
    </row>
    <row r="55" spans="1:28" x14ac:dyDescent="0.25">
      <c r="A55" s="241" t="s">
        <v>97</v>
      </c>
      <c r="B55" s="241"/>
      <c r="C55" s="241"/>
      <c r="D55" s="241"/>
      <c r="E55" s="241"/>
      <c r="F55" s="241"/>
      <c r="G55" s="241"/>
      <c r="H55" s="166">
        <f>Dados!AP4</f>
        <v>0</v>
      </c>
      <c r="I55" s="167"/>
      <c r="J55" s="167"/>
      <c r="K55" s="168"/>
      <c r="L55" s="169">
        <f>Dados!AT4</f>
        <v>0</v>
      </c>
      <c r="M55" s="169"/>
      <c r="N55" s="169"/>
      <c r="O55" s="169"/>
      <c r="P55" s="169"/>
      <c r="Q55" s="169">
        <f>Dados!AY4</f>
        <v>0</v>
      </c>
      <c r="R55" s="169"/>
      <c r="S55" s="169"/>
      <c r="T55" s="169"/>
      <c r="U55" s="169">
        <f>Dados!BC4</f>
        <v>0</v>
      </c>
      <c r="V55" s="169"/>
      <c r="W55" s="169"/>
      <c r="X55" s="169"/>
      <c r="Y55" s="169">
        <f>Dados!BG4</f>
        <v>0</v>
      </c>
      <c r="Z55" s="169"/>
      <c r="AA55" s="169"/>
      <c r="AB55" s="169"/>
    </row>
    <row r="56" spans="1:28" x14ac:dyDescent="0.25">
      <c r="A56" s="240" t="s">
        <v>98</v>
      </c>
      <c r="B56" s="240"/>
      <c r="C56" s="240"/>
      <c r="D56" s="240"/>
      <c r="E56" s="240"/>
      <c r="F56" s="240"/>
      <c r="G56" s="240"/>
      <c r="H56" s="166">
        <f>Dados!AP5</f>
        <v>0</v>
      </c>
      <c r="I56" s="167"/>
      <c r="J56" s="167"/>
      <c r="K56" s="168"/>
      <c r="L56" s="169">
        <f>Dados!AT5</f>
        <v>0</v>
      </c>
      <c r="M56" s="169"/>
      <c r="N56" s="169"/>
      <c r="O56" s="169"/>
      <c r="P56" s="169"/>
      <c r="Q56" s="169">
        <f>Dados!AY5</f>
        <v>0</v>
      </c>
      <c r="R56" s="169"/>
      <c r="S56" s="169"/>
      <c r="T56" s="169"/>
      <c r="U56" s="169">
        <f>Dados!BC5</f>
        <v>0</v>
      </c>
      <c r="V56" s="169"/>
      <c r="W56" s="169"/>
      <c r="X56" s="169"/>
      <c r="Y56" s="169">
        <f>Dados!BG5</f>
        <v>0</v>
      </c>
      <c r="Z56" s="169"/>
      <c r="AA56" s="169"/>
      <c r="AB56" s="169"/>
    </row>
    <row r="57" spans="1:28" x14ac:dyDescent="0.25">
      <c r="A57" s="241" t="s">
        <v>21</v>
      </c>
      <c r="B57" s="241"/>
      <c r="C57" s="241"/>
      <c r="D57" s="241"/>
      <c r="E57" s="241"/>
      <c r="F57" s="241"/>
      <c r="G57" s="241"/>
      <c r="H57" s="166">
        <f>Dados!AP6</f>
        <v>0</v>
      </c>
      <c r="I57" s="167"/>
      <c r="J57" s="167"/>
      <c r="K57" s="168"/>
      <c r="L57" s="169">
        <f>Dados!AT6</f>
        <v>0</v>
      </c>
      <c r="M57" s="169"/>
      <c r="N57" s="169"/>
      <c r="O57" s="169"/>
      <c r="P57" s="169"/>
      <c r="Q57" s="169">
        <f>Dados!AY6</f>
        <v>0</v>
      </c>
      <c r="R57" s="169"/>
      <c r="S57" s="169"/>
      <c r="T57" s="169"/>
      <c r="U57" s="169">
        <f>Dados!BC6</f>
        <v>0</v>
      </c>
      <c r="V57" s="169"/>
      <c r="W57" s="169"/>
      <c r="X57" s="169"/>
      <c r="Y57" s="169">
        <f>Dados!BG6</f>
        <v>0</v>
      </c>
      <c r="Z57" s="169"/>
      <c r="AA57" s="169"/>
      <c r="AB57" s="169"/>
    </row>
    <row r="58" spans="1:28" x14ac:dyDescent="0.25">
      <c r="A58" s="240" t="s">
        <v>22</v>
      </c>
      <c r="B58" s="240"/>
      <c r="C58" s="240"/>
      <c r="D58" s="240"/>
      <c r="E58" s="240"/>
      <c r="F58" s="240"/>
      <c r="G58" s="240"/>
      <c r="H58" s="166">
        <f>Dados!AP7</f>
        <v>0</v>
      </c>
      <c r="I58" s="167"/>
      <c r="J58" s="167"/>
      <c r="K58" s="168"/>
      <c r="L58" s="169">
        <f>Dados!AT7</f>
        <v>0</v>
      </c>
      <c r="M58" s="169"/>
      <c r="N58" s="169"/>
      <c r="O58" s="169"/>
      <c r="P58" s="169"/>
      <c r="Q58" s="169">
        <f>Dados!AY7</f>
        <v>0</v>
      </c>
      <c r="R58" s="169"/>
      <c r="S58" s="169"/>
      <c r="T58" s="169"/>
      <c r="U58" s="169">
        <f>Dados!BC7</f>
        <v>0</v>
      </c>
      <c r="V58" s="169"/>
      <c r="W58" s="169"/>
      <c r="X58" s="169"/>
      <c r="Y58" s="169">
        <f>Dados!BG7</f>
        <v>0</v>
      </c>
      <c r="Z58" s="169"/>
      <c r="AA58" s="169"/>
      <c r="AB58" s="169"/>
    </row>
    <row r="59" spans="1:28" x14ac:dyDescent="0.25">
      <c r="A59" s="241" t="s">
        <v>99</v>
      </c>
      <c r="B59" s="241"/>
      <c r="C59" s="241"/>
      <c r="D59" s="241"/>
      <c r="E59" s="241"/>
      <c r="F59" s="241"/>
      <c r="G59" s="241"/>
      <c r="H59" s="166">
        <f>Dados!AP8</f>
        <v>0</v>
      </c>
      <c r="I59" s="167"/>
      <c r="J59" s="167"/>
      <c r="K59" s="168"/>
      <c r="L59" s="169">
        <f>Dados!AT8</f>
        <v>0</v>
      </c>
      <c r="M59" s="169"/>
      <c r="N59" s="169"/>
      <c r="O59" s="169"/>
      <c r="P59" s="169"/>
      <c r="Q59" s="169">
        <f>Dados!AY8</f>
        <v>0</v>
      </c>
      <c r="R59" s="169"/>
      <c r="S59" s="169"/>
      <c r="T59" s="169"/>
      <c r="U59" s="169">
        <f>Dados!BC8</f>
        <v>0</v>
      </c>
      <c r="V59" s="169"/>
      <c r="W59" s="169"/>
      <c r="X59" s="169"/>
      <c r="Y59" s="169">
        <f>Dados!BG8</f>
        <v>0</v>
      </c>
      <c r="Z59" s="169"/>
      <c r="AA59" s="169"/>
      <c r="AB59" s="169"/>
    </row>
    <row r="60" spans="1:28" x14ac:dyDescent="0.25">
      <c r="A60" s="240" t="s">
        <v>23</v>
      </c>
      <c r="B60" s="240"/>
      <c r="C60" s="240"/>
      <c r="D60" s="240"/>
      <c r="E60" s="240"/>
      <c r="F60" s="240"/>
      <c r="G60" s="240"/>
      <c r="H60" s="166">
        <f>Dados!AP9</f>
        <v>0</v>
      </c>
      <c r="I60" s="167"/>
      <c r="J60" s="167"/>
      <c r="K60" s="168"/>
      <c r="L60" s="169">
        <f>Dados!AT9</f>
        <v>0</v>
      </c>
      <c r="M60" s="169"/>
      <c r="N60" s="169"/>
      <c r="O60" s="169"/>
      <c r="P60" s="169"/>
      <c r="Q60" s="169">
        <f>Dados!AY9</f>
        <v>0</v>
      </c>
      <c r="R60" s="169"/>
      <c r="S60" s="169"/>
      <c r="T60" s="169"/>
      <c r="U60" s="169">
        <f>Dados!BC9</f>
        <v>0</v>
      </c>
      <c r="V60" s="169"/>
      <c r="W60" s="169"/>
      <c r="X60" s="169"/>
      <c r="Y60" s="169">
        <f>Dados!BG9</f>
        <v>0</v>
      </c>
      <c r="Z60" s="169"/>
      <c r="AA60" s="169"/>
      <c r="AB60" s="169"/>
    </row>
    <row r="61" spans="1:28" x14ac:dyDescent="0.25">
      <c r="A61" s="240" t="s">
        <v>24</v>
      </c>
      <c r="B61" s="240"/>
      <c r="C61" s="240"/>
      <c r="D61" s="240"/>
      <c r="E61" s="240"/>
      <c r="F61" s="240"/>
      <c r="G61" s="240"/>
      <c r="H61" s="166">
        <f>Dados!AP10</f>
        <v>0</v>
      </c>
      <c r="I61" s="167"/>
      <c r="J61" s="167"/>
      <c r="K61" s="168"/>
      <c r="L61" s="169">
        <f>Dados!AT10</f>
        <v>0</v>
      </c>
      <c r="M61" s="169"/>
      <c r="N61" s="169"/>
      <c r="O61" s="169"/>
      <c r="P61" s="169"/>
      <c r="Q61" s="169">
        <f>Dados!AY10</f>
        <v>0</v>
      </c>
      <c r="R61" s="169"/>
      <c r="S61" s="169"/>
      <c r="T61" s="169"/>
      <c r="U61" s="169">
        <f>Dados!BC10</f>
        <v>0</v>
      </c>
      <c r="V61" s="169"/>
      <c r="W61" s="169"/>
      <c r="X61" s="169"/>
      <c r="Y61" s="169">
        <f>Dados!BG10</f>
        <v>0</v>
      </c>
      <c r="Z61" s="169"/>
      <c r="AA61" s="169"/>
      <c r="AB61" s="169"/>
    </row>
    <row r="62" spans="1:28" x14ac:dyDescent="0.25">
      <c r="A62" s="240" t="s">
        <v>25</v>
      </c>
      <c r="B62" s="240"/>
      <c r="C62" s="240"/>
      <c r="D62" s="240"/>
      <c r="E62" s="240"/>
      <c r="F62" s="240"/>
      <c r="G62" s="240"/>
      <c r="H62" s="166">
        <f>Dados!AP11</f>
        <v>0</v>
      </c>
      <c r="I62" s="167"/>
      <c r="J62" s="167"/>
      <c r="K62" s="168"/>
      <c r="L62" s="169">
        <f>Dados!AT11</f>
        <v>0</v>
      </c>
      <c r="M62" s="169"/>
      <c r="N62" s="169"/>
      <c r="O62" s="169"/>
      <c r="P62" s="169"/>
      <c r="Q62" s="169">
        <f>Dados!AY11</f>
        <v>0</v>
      </c>
      <c r="R62" s="169"/>
      <c r="S62" s="169"/>
      <c r="T62" s="169"/>
      <c r="U62" s="169">
        <f>Dados!BC11</f>
        <v>0</v>
      </c>
      <c r="V62" s="169"/>
      <c r="W62" s="169"/>
      <c r="X62" s="169"/>
      <c r="Y62" s="169">
        <f>Dados!BG11</f>
        <v>0</v>
      </c>
      <c r="Z62" s="169"/>
      <c r="AA62" s="169"/>
      <c r="AB62" s="169"/>
    </row>
    <row r="63" spans="1:28" x14ac:dyDescent="0.25">
      <c r="A63" s="240" t="s">
        <v>100</v>
      </c>
      <c r="B63" s="240"/>
      <c r="C63" s="240"/>
      <c r="D63" s="240"/>
      <c r="E63" s="240"/>
      <c r="F63" s="240"/>
      <c r="G63" s="240"/>
      <c r="H63" s="166">
        <f>Dados!AP12</f>
        <v>0</v>
      </c>
      <c r="I63" s="167"/>
      <c r="J63" s="167"/>
      <c r="K63" s="168"/>
      <c r="L63" s="169">
        <f>Dados!AT12</f>
        <v>0</v>
      </c>
      <c r="M63" s="169"/>
      <c r="N63" s="169"/>
      <c r="O63" s="169"/>
      <c r="P63" s="169"/>
      <c r="Q63" s="169">
        <f>Dados!AY12</f>
        <v>0</v>
      </c>
      <c r="R63" s="169"/>
      <c r="S63" s="169"/>
      <c r="T63" s="169"/>
      <c r="U63" s="169">
        <f>Dados!BC12</f>
        <v>0</v>
      </c>
      <c r="V63" s="169"/>
      <c r="W63" s="169"/>
      <c r="X63" s="169"/>
      <c r="Y63" s="169">
        <f>Dados!BG12</f>
        <v>0</v>
      </c>
      <c r="Z63" s="169"/>
      <c r="AA63" s="169"/>
      <c r="AB63" s="169"/>
    </row>
    <row r="64" spans="1:28" ht="16.5" customHeight="1" x14ac:dyDescent="0.25">
      <c r="A64" s="241" t="s">
        <v>27</v>
      </c>
      <c r="B64" s="241"/>
      <c r="C64" s="241"/>
      <c r="D64" s="241"/>
      <c r="E64" s="241"/>
      <c r="F64" s="241"/>
      <c r="G64" s="241"/>
      <c r="H64" s="166">
        <f>Dados!AP13</f>
        <v>0</v>
      </c>
      <c r="I64" s="167"/>
      <c r="J64" s="167"/>
      <c r="K64" s="168"/>
      <c r="L64" s="169">
        <f>Dados!AT13</f>
        <v>0</v>
      </c>
      <c r="M64" s="169"/>
      <c r="N64" s="169"/>
      <c r="O64" s="169"/>
      <c r="P64" s="169"/>
      <c r="Q64" s="169">
        <f>Dados!AY13</f>
        <v>0</v>
      </c>
      <c r="R64" s="169"/>
      <c r="S64" s="169"/>
      <c r="T64" s="169"/>
      <c r="U64" s="169">
        <f>Dados!BC13</f>
        <v>0</v>
      </c>
      <c r="V64" s="169"/>
      <c r="W64" s="169"/>
      <c r="X64" s="169"/>
      <c r="Y64" s="169">
        <f>Dados!BG13</f>
        <v>0</v>
      </c>
      <c r="Z64" s="169"/>
      <c r="AA64" s="169"/>
      <c r="AB64" s="169"/>
    </row>
    <row r="65" spans="1:28" x14ac:dyDescent="0.25">
      <c r="A65" s="240" t="s">
        <v>101</v>
      </c>
      <c r="B65" s="240"/>
      <c r="C65" s="240"/>
      <c r="D65" s="240"/>
      <c r="E65" s="240"/>
      <c r="F65" s="240"/>
      <c r="G65" s="240"/>
      <c r="H65" s="166">
        <f>Dados!AP14</f>
        <v>0</v>
      </c>
      <c r="I65" s="167"/>
      <c r="J65" s="167"/>
      <c r="K65" s="168"/>
      <c r="L65" s="169">
        <f>Dados!AT14</f>
        <v>0</v>
      </c>
      <c r="M65" s="169"/>
      <c r="N65" s="169"/>
      <c r="O65" s="169"/>
      <c r="P65" s="169"/>
      <c r="Q65" s="169">
        <f>Dados!AY14</f>
        <v>0</v>
      </c>
      <c r="R65" s="169"/>
      <c r="S65" s="169"/>
      <c r="T65" s="169"/>
      <c r="U65" s="169">
        <f>Dados!BC14</f>
        <v>0</v>
      </c>
      <c r="V65" s="169"/>
      <c r="W65" s="169"/>
      <c r="X65" s="169"/>
      <c r="Y65" s="169">
        <f>Dados!BG14</f>
        <v>0</v>
      </c>
      <c r="Z65" s="169"/>
      <c r="AA65" s="169"/>
      <c r="AB65" s="169"/>
    </row>
    <row r="66" spans="1:28" ht="13.5" customHeight="1" x14ac:dyDescent="0.25">
      <c r="A66" s="241" t="s">
        <v>29</v>
      </c>
      <c r="B66" s="241"/>
      <c r="C66" s="241"/>
      <c r="D66" s="241"/>
      <c r="E66" s="241"/>
      <c r="F66" s="241"/>
      <c r="G66" s="241"/>
      <c r="H66" s="166">
        <f>Dados!AP15</f>
        <v>0</v>
      </c>
      <c r="I66" s="167"/>
      <c r="J66" s="167"/>
      <c r="K66" s="168"/>
      <c r="L66" s="169">
        <f>Dados!AT15</f>
        <v>0</v>
      </c>
      <c r="M66" s="169"/>
      <c r="N66" s="169"/>
      <c r="O66" s="169"/>
      <c r="P66" s="169"/>
      <c r="Q66" s="169">
        <f>Dados!AY15</f>
        <v>0</v>
      </c>
      <c r="R66" s="169"/>
      <c r="S66" s="169"/>
      <c r="T66" s="169"/>
      <c r="U66" s="169">
        <f>Dados!BC15</f>
        <v>0</v>
      </c>
      <c r="V66" s="169"/>
      <c r="W66" s="169"/>
      <c r="X66" s="169"/>
      <c r="Y66" s="169">
        <f>Dados!BG15</f>
        <v>0</v>
      </c>
      <c r="Z66" s="169"/>
      <c r="AA66" s="169"/>
      <c r="AB66" s="169"/>
    </row>
    <row r="67" spans="1:28" x14ac:dyDescent="0.25">
      <c r="A67" s="240" t="s">
        <v>120</v>
      </c>
      <c r="B67" s="240"/>
      <c r="C67" s="240"/>
      <c r="D67" s="240"/>
      <c r="E67" s="240"/>
      <c r="F67" s="240"/>
      <c r="G67" s="240"/>
      <c r="H67" s="166">
        <f>Dados!AP16</f>
        <v>0</v>
      </c>
      <c r="I67" s="167"/>
      <c r="J67" s="167"/>
      <c r="K67" s="168"/>
      <c r="L67" s="169">
        <f>Dados!AT16</f>
        <v>0</v>
      </c>
      <c r="M67" s="169"/>
      <c r="N67" s="169"/>
      <c r="O67" s="169"/>
      <c r="P67" s="169"/>
      <c r="Q67" s="169">
        <f>Dados!AY16</f>
        <v>0</v>
      </c>
      <c r="R67" s="169"/>
      <c r="S67" s="169"/>
      <c r="T67" s="169"/>
      <c r="U67" s="169">
        <f>Dados!BC16</f>
        <v>0</v>
      </c>
      <c r="V67" s="169"/>
      <c r="W67" s="169"/>
      <c r="X67" s="169"/>
      <c r="Y67" s="169">
        <f>Dados!BG16</f>
        <v>0</v>
      </c>
      <c r="Z67" s="169"/>
      <c r="AA67" s="169"/>
      <c r="AB67" s="169"/>
    </row>
    <row r="68" spans="1:28" ht="13.5" customHeight="1" x14ac:dyDescent="0.25">
      <c r="A68" s="241" t="s">
        <v>102</v>
      </c>
      <c r="B68" s="241"/>
      <c r="C68" s="241"/>
      <c r="D68" s="241"/>
      <c r="E68" s="241"/>
      <c r="F68" s="241"/>
      <c r="G68" s="241"/>
      <c r="H68" s="166">
        <f>Dados!AP17</f>
        <v>0</v>
      </c>
      <c r="I68" s="167"/>
      <c r="J68" s="167"/>
      <c r="K68" s="168"/>
      <c r="L68" s="169">
        <f>Dados!AT17</f>
        <v>0</v>
      </c>
      <c r="M68" s="169"/>
      <c r="N68" s="169"/>
      <c r="O68" s="169"/>
      <c r="P68" s="169"/>
      <c r="Q68" s="169">
        <f>Dados!AY17</f>
        <v>0</v>
      </c>
      <c r="R68" s="169"/>
      <c r="S68" s="169"/>
      <c r="T68" s="169"/>
      <c r="U68" s="169">
        <f>Dados!BC17</f>
        <v>0</v>
      </c>
      <c r="V68" s="169"/>
      <c r="W68" s="169"/>
      <c r="X68" s="169"/>
      <c r="Y68" s="169">
        <f>Dados!BG17</f>
        <v>0</v>
      </c>
      <c r="Z68" s="169"/>
      <c r="AA68" s="169"/>
      <c r="AB68" s="169"/>
    </row>
    <row r="69" spans="1:28" ht="13.5" customHeight="1" x14ac:dyDescent="0.25">
      <c r="A69" s="242" t="s">
        <v>51</v>
      </c>
      <c r="B69" s="242"/>
      <c r="C69" s="242"/>
      <c r="D69" s="242"/>
      <c r="E69" s="242"/>
      <c r="F69" s="242"/>
      <c r="G69" s="242"/>
      <c r="H69" s="173">
        <f>SUM(H53:K68)</f>
        <v>6217.27</v>
      </c>
      <c r="I69" s="173"/>
      <c r="J69" s="173"/>
      <c r="K69" s="173"/>
      <c r="L69" s="169">
        <f>SUM(L53:P68)</f>
        <v>0</v>
      </c>
      <c r="M69" s="169"/>
      <c r="N69" s="169"/>
      <c r="O69" s="169"/>
      <c r="P69" s="169"/>
      <c r="Q69" s="169">
        <f>SUM(Q53:T68)</f>
        <v>4660.97</v>
      </c>
      <c r="R69" s="169"/>
      <c r="S69" s="169"/>
      <c r="T69" s="169"/>
      <c r="U69" s="169">
        <f>SUM(U53:X68)</f>
        <v>4660.97</v>
      </c>
      <c r="V69" s="169"/>
      <c r="W69" s="169"/>
      <c r="X69" s="169"/>
      <c r="Y69" s="169">
        <f>SUM(Y53:AB68)</f>
        <v>1556.3</v>
      </c>
      <c r="Z69" s="169"/>
      <c r="AA69" s="169"/>
      <c r="AB69" s="169"/>
    </row>
    <row r="70" spans="1:28" x14ac:dyDescent="0.25">
      <c r="A70" s="229" t="s">
        <v>87</v>
      </c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1"/>
    </row>
    <row r="71" spans="1:28" x14ac:dyDescent="0.25">
      <c r="A71" s="232" t="s">
        <v>103</v>
      </c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4"/>
    </row>
    <row r="72" spans="1:28" ht="70.5" customHeight="1" x14ac:dyDescent="0.25">
      <c r="A72" s="165" t="s">
        <v>89</v>
      </c>
      <c r="B72" s="165"/>
      <c r="C72" s="165"/>
      <c r="D72" s="165"/>
      <c r="E72" s="165"/>
      <c r="F72" s="165"/>
      <c r="G72" s="165"/>
      <c r="H72" s="165" t="s">
        <v>90</v>
      </c>
      <c r="I72" s="165"/>
      <c r="J72" s="165"/>
      <c r="K72" s="165"/>
      <c r="L72" s="165" t="s">
        <v>91</v>
      </c>
      <c r="M72" s="165"/>
      <c r="N72" s="165"/>
      <c r="O72" s="165"/>
      <c r="P72" s="165"/>
      <c r="Q72" s="165" t="s">
        <v>92</v>
      </c>
      <c r="R72" s="165"/>
      <c r="S72" s="165"/>
      <c r="T72" s="165"/>
      <c r="U72" s="165" t="s">
        <v>93</v>
      </c>
      <c r="V72" s="165"/>
      <c r="W72" s="165"/>
      <c r="X72" s="165"/>
      <c r="Y72" s="165" t="s">
        <v>94</v>
      </c>
      <c r="Z72" s="165"/>
      <c r="AA72" s="165"/>
      <c r="AB72" s="165"/>
    </row>
    <row r="73" spans="1:28" ht="12.75" customHeight="1" x14ac:dyDescent="0.25">
      <c r="A73" s="243" t="s">
        <v>95</v>
      </c>
      <c r="B73" s="243"/>
      <c r="C73" s="243"/>
      <c r="D73" s="243"/>
      <c r="E73" s="243"/>
      <c r="F73" s="243"/>
      <c r="G73" s="243"/>
      <c r="H73" s="166">
        <f>Dados!T2</f>
        <v>13724.15</v>
      </c>
      <c r="I73" s="167"/>
      <c r="J73" s="167"/>
      <c r="K73" s="168"/>
      <c r="L73" s="169">
        <f>Dados!X2</f>
        <v>0</v>
      </c>
      <c r="M73" s="169"/>
      <c r="N73" s="169"/>
      <c r="O73" s="169"/>
      <c r="P73" s="169"/>
      <c r="Q73" s="166">
        <f>Dados!AC2</f>
        <v>11530.91</v>
      </c>
      <c r="R73" s="167"/>
      <c r="S73" s="167"/>
      <c r="T73" s="168"/>
      <c r="U73" s="166">
        <f>Dados!AG2</f>
        <v>11530.91</v>
      </c>
      <c r="V73" s="167"/>
      <c r="W73" s="167"/>
      <c r="X73" s="168"/>
      <c r="Y73" s="166">
        <f>Dados!AK2</f>
        <v>2193.2399999999998</v>
      </c>
      <c r="Z73" s="167"/>
      <c r="AA73" s="167"/>
      <c r="AB73" s="168"/>
    </row>
    <row r="74" spans="1:28" ht="13.5" customHeight="1" x14ac:dyDescent="0.25">
      <c r="A74" s="243" t="s">
        <v>96</v>
      </c>
      <c r="B74" s="243"/>
      <c r="C74" s="243"/>
      <c r="D74" s="243"/>
      <c r="E74" s="243"/>
      <c r="F74" s="243"/>
      <c r="G74" s="243"/>
      <c r="H74" s="166">
        <f>Dados!T3</f>
        <v>26278</v>
      </c>
      <c r="I74" s="167"/>
      <c r="J74" s="167"/>
      <c r="K74" s="168"/>
      <c r="L74" s="169">
        <f>Dados!X3</f>
        <v>0</v>
      </c>
      <c r="M74" s="169"/>
      <c r="N74" s="169"/>
      <c r="O74" s="169"/>
      <c r="P74" s="169"/>
      <c r="Q74" s="166">
        <f>Dados!AC3</f>
        <v>21796</v>
      </c>
      <c r="R74" s="167"/>
      <c r="S74" s="167"/>
      <c r="T74" s="168"/>
      <c r="U74" s="166">
        <f>Dados!AG3</f>
        <v>21796</v>
      </c>
      <c r="V74" s="167"/>
      <c r="W74" s="167"/>
      <c r="X74" s="168"/>
      <c r="Y74" s="166">
        <f>Dados!AK3</f>
        <v>4482</v>
      </c>
      <c r="Z74" s="167"/>
      <c r="AA74" s="167"/>
      <c r="AB74" s="168"/>
    </row>
    <row r="75" spans="1:28" ht="12.75" customHeight="1" x14ac:dyDescent="0.25">
      <c r="A75" s="244" t="s">
        <v>97</v>
      </c>
      <c r="B75" s="244"/>
      <c r="C75" s="244"/>
      <c r="D75" s="244"/>
      <c r="E75" s="244"/>
      <c r="F75" s="244"/>
      <c r="G75" s="244"/>
      <c r="H75" s="166">
        <f>Dados!T4</f>
        <v>0</v>
      </c>
      <c r="I75" s="167"/>
      <c r="J75" s="167"/>
      <c r="K75" s="168"/>
      <c r="L75" s="169">
        <f>Dados!X4</f>
        <v>0</v>
      </c>
      <c r="M75" s="169"/>
      <c r="N75" s="169"/>
      <c r="O75" s="169"/>
      <c r="P75" s="169"/>
      <c r="Q75" s="166">
        <f>Dados!AC4</f>
        <v>0</v>
      </c>
      <c r="R75" s="167"/>
      <c r="S75" s="167"/>
      <c r="T75" s="168"/>
      <c r="U75" s="166">
        <f>Dados!AG4</f>
        <v>0</v>
      </c>
      <c r="V75" s="167"/>
      <c r="W75" s="167"/>
      <c r="X75" s="168"/>
      <c r="Y75" s="166">
        <f>Dados!AK4</f>
        <v>0</v>
      </c>
      <c r="Z75" s="167"/>
      <c r="AA75" s="167"/>
      <c r="AB75" s="168"/>
    </row>
    <row r="76" spans="1:28" x14ac:dyDescent="0.25">
      <c r="A76" s="243" t="s">
        <v>98</v>
      </c>
      <c r="B76" s="243"/>
      <c r="C76" s="243"/>
      <c r="D76" s="243"/>
      <c r="E76" s="243"/>
      <c r="F76" s="243"/>
      <c r="G76" s="243"/>
      <c r="H76" s="166">
        <f>Dados!T5</f>
        <v>0</v>
      </c>
      <c r="I76" s="167"/>
      <c r="J76" s="167"/>
      <c r="K76" s="168"/>
      <c r="L76" s="169">
        <f>Dados!X5</f>
        <v>0</v>
      </c>
      <c r="M76" s="169"/>
      <c r="N76" s="169"/>
      <c r="O76" s="169"/>
      <c r="P76" s="169"/>
      <c r="Q76" s="166">
        <f>Dados!AC5</f>
        <v>0</v>
      </c>
      <c r="R76" s="167"/>
      <c r="S76" s="167"/>
      <c r="T76" s="168"/>
      <c r="U76" s="166">
        <f>Dados!AG5</f>
        <v>0</v>
      </c>
      <c r="V76" s="167"/>
      <c r="W76" s="167"/>
      <c r="X76" s="168"/>
      <c r="Y76" s="166">
        <f>Dados!AK5</f>
        <v>0</v>
      </c>
      <c r="Z76" s="167"/>
      <c r="AA76" s="167"/>
      <c r="AB76" s="168"/>
    </row>
    <row r="77" spans="1:28" ht="12.75" customHeight="1" x14ac:dyDescent="0.25">
      <c r="A77" s="244" t="s">
        <v>21</v>
      </c>
      <c r="B77" s="244"/>
      <c r="C77" s="244"/>
      <c r="D77" s="244"/>
      <c r="E77" s="244"/>
      <c r="F77" s="244"/>
      <c r="G77" s="244"/>
      <c r="H77" s="166">
        <f>Dados!T6</f>
        <v>0</v>
      </c>
      <c r="I77" s="167"/>
      <c r="J77" s="167"/>
      <c r="K77" s="168"/>
      <c r="L77" s="169">
        <f>Dados!X6</f>
        <v>0</v>
      </c>
      <c r="M77" s="169"/>
      <c r="N77" s="169"/>
      <c r="O77" s="169"/>
      <c r="P77" s="169"/>
      <c r="Q77" s="166">
        <f>Dados!AC6</f>
        <v>0</v>
      </c>
      <c r="R77" s="167"/>
      <c r="S77" s="167"/>
      <c r="T77" s="168"/>
      <c r="U77" s="166">
        <f>Dados!AG6</f>
        <v>0</v>
      </c>
      <c r="V77" s="167"/>
      <c r="W77" s="167"/>
      <c r="X77" s="168"/>
      <c r="Y77" s="166">
        <f>Dados!AK6</f>
        <v>0</v>
      </c>
      <c r="Z77" s="167"/>
      <c r="AA77" s="167"/>
      <c r="AB77" s="168"/>
    </row>
    <row r="78" spans="1:28" x14ac:dyDescent="0.25">
      <c r="A78" s="243" t="s">
        <v>22</v>
      </c>
      <c r="B78" s="243"/>
      <c r="C78" s="243"/>
      <c r="D78" s="243"/>
      <c r="E78" s="243"/>
      <c r="F78" s="243"/>
      <c r="G78" s="243"/>
      <c r="H78" s="166">
        <f>Dados!T7</f>
        <v>0</v>
      </c>
      <c r="I78" s="167"/>
      <c r="J78" s="167"/>
      <c r="K78" s="168"/>
      <c r="L78" s="169">
        <f>Dados!X7</f>
        <v>0</v>
      </c>
      <c r="M78" s="169"/>
      <c r="N78" s="169"/>
      <c r="O78" s="169"/>
      <c r="P78" s="169"/>
      <c r="Q78" s="166">
        <f>Dados!AC7</f>
        <v>0</v>
      </c>
      <c r="R78" s="167"/>
      <c r="S78" s="167"/>
      <c r="T78" s="168"/>
      <c r="U78" s="166">
        <f>Dados!AG7</f>
        <v>0</v>
      </c>
      <c r="V78" s="167"/>
      <c r="W78" s="167"/>
      <c r="X78" s="168"/>
      <c r="Y78" s="166">
        <f>Dados!AK7</f>
        <v>0</v>
      </c>
      <c r="Z78" s="167"/>
      <c r="AA78" s="167"/>
      <c r="AB78" s="168"/>
    </row>
    <row r="79" spans="1:28" ht="12" customHeight="1" x14ac:dyDescent="0.25">
      <c r="A79" s="244" t="s">
        <v>99</v>
      </c>
      <c r="B79" s="244"/>
      <c r="C79" s="244"/>
      <c r="D79" s="244"/>
      <c r="E79" s="244"/>
      <c r="F79" s="244"/>
      <c r="G79" s="244"/>
      <c r="H79" s="166">
        <f>Dados!T8</f>
        <v>0</v>
      </c>
      <c r="I79" s="167"/>
      <c r="J79" s="167"/>
      <c r="K79" s="168"/>
      <c r="L79" s="169">
        <f>Dados!X8</f>
        <v>0</v>
      </c>
      <c r="M79" s="169"/>
      <c r="N79" s="169"/>
      <c r="O79" s="169"/>
      <c r="P79" s="169"/>
      <c r="Q79" s="166">
        <f>Dados!AC8</f>
        <v>0</v>
      </c>
      <c r="R79" s="167"/>
      <c r="S79" s="167"/>
      <c r="T79" s="168"/>
      <c r="U79" s="166">
        <f>Dados!AG8</f>
        <v>0</v>
      </c>
      <c r="V79" s="167"/>
      <c r="W79" s="167"/>
      <c r="X79" s="168"/>
      <c r="Y79" s="166">
        <f>Dados!AK8</f>
        <v>0</v>
      </c>
      <c r="Z79" s="167"/>
      <c r="AA79" s="167"/>
      <c r="AB79" s="168"/>
    </row>
    <row r="80" spans="1:28" x14ac:dyDescent="0.25">
      <c r="A80" s="243" t="s">
        <v>23</v>
      </c>
      <c r="B80" s="243"/>
      <c r="C80" s="243"/>
      <c r="D80" s="243"/>
      <c r="E80" s="243"/>
      <c r="F80" s="243"/>
      <c r="G80" s="243"/>
      <c r="H80" s="166">
        <f>Dados!T9</f>
        <v>0</v>
      </c>
      <c r="I80" s="167"/>
      <c r="J80" s="167"/>
      <c r="K80" s="168"/>
      <c r="L80" s="169">
        <f>Dados!X9</f>
        <v>0</v>
      </c>
      <c r="M80" s="169"/>
      <c r="N80" s="169"/>
      <c r="O80" s="169"/>
      <c r="P80" s="169"/>
      <c r="Q80" s="166">
        <f>Dados!AC9</f>
        <v>0</v>
      </c>
      <c r="R80" s="167"/>
      <c r="S80" s="167"/>
      <c r="T80" s="168"/>
      <c r="U80" s="166">
        <f>Dados!AG9</f>
        <v>0</v>
      </c>
      <c r="V80" s="167"/>
      <c r="W80" s="167"/>
      <c r="X80" s="168"/>
      <c r="Y80" s="166">
        <f>Dados!AK9</f>
        <v>0</v>
      </c>
      <c r="Z80" s="167"/>
      <c r="AA80" s="167"/>
      <c r="AB80" s="168"/>
    </row>
    <row r="81" spans="1:28" x14ac:dyDescent="0.25">
      <c r="A81" s="243" t="s">
        <v>24</v>
      </c>
      <c r="B81" s="243"/>
      <c r="C81" s="243"/>
      <c r="D81" s="243"/>
      <c r="E81" s="243"/>
      <c r="F81" s="243"/>
      <c r="G81" s="243"/>
      <c r="H81" s="166">
        <f>Dados!T10</f>
        <v>0</v>
      </c>
      <c r="I81" s="167"/>
      <c r="J81" s="167"/>
      <c r="K81" s="168"/>
      <c r="L81" s="169">
        <f>Dados!X10</f>
        <v>0</v>
      </c>
      <c r="M81" s="169"/>
      <c r="N81" s="169"/>
      <c r="O81" s="169"/>
      <c r="P81" s="169"/>
      <c r="Q81" s="166">
        <f>Dados!AC10</f>
        <v>0</v>
      </c>
      <c r="R81" s="167"/>
      <c r="S81" s="167"/>
      <c r="T81" s="168"/>
      <c r="U81" s="166">
        <f>Dados!AG10</f>
        <v>0</v>
      </c>
      <c r="V81" s="167"/>
      <c r="W81" s="167"/>
      <c r="X81" s="168"/>
      <c r="Y81" s="166">
        <f>Dados!AK10</f>
        <v>0</v>
      </c>
      <c r="Z81" s="167"/>
      <c r="AA81" s="167"/>
      <c r="AB81" s="168"/>
    </row>
    <row r="82" spans="1:28" x14ac:dyDescent="0.25">
      <c r="A82" s="243" t="s">
        <v>25</v>
      </c>
      <c r="B82" s="243"/>
      <c r="C82" s="243"/>
      <c r="D82" s="243"/>
      <c r="E82" s="243"/>
      <c r="F82" s="243"/>
      <c r="G82" s="243"/>
      <c r="H82" s="166">
        <f>Dados!T11</f>
        <v>0</v>
      </c>
      <c r="I82" s="167"/>
      <c r="J82" s="167"/>
      <c r="K82" s="168"/>
      <c r="L82" s="169">
        <f>Dados!X11</f>
        <v>0</v>
      </c>
      <c r="M82" s="169"/>
      <c r="N82" s="169"/>
      <c r="O82" s="169"/>
      <c r="P82" s="169"/>
      <c r="Q82" s="166">
        <f>Dados!AC11</f>
        <v>0</v>
      </c>
      <c r="R82" s="167"/>
      <c r="S82" s="167"/>
      <c r="T82" s="168"/>
      <c r="U82" s="166">
        <f>Dados!AG11</f>
        <v>0</v>
      </c>
      <c r="V82" s="167"/>
      <c r="W82" s="167"/>
      <c r="X82" s="168"/>
      <c r="Y82" s="166">
        <f>Dados!AK11</f>
        <v>0</v>
      </c>
      <c r="Z82" s="167"/>
      <c r="AA82" s="167"/>
      <c r="AB82" s="168"/>
    </row>
    <row r="83" spans="1:28" x14ac:dyDescent="0.25">
      <c r="A83" s="243" t="s">
        <v>100</v>
      </c>
      <c r="B83" s="243"/>
      <c r="C83" s="243"/>
      <c r="D83" s="243"/>
      <c r="E83" s="243"/>
      <c r="F83" s="243"/>
      <c r="G83" s="243"/>
      <c r="H83" s="166">
        <f>Dados!T12</f>
        <v>0</v>
      </c>
      <c r="I83" s="167"/>
      <c r="J83" s="167"/>
      <c r="K83" s="168"/>
      <c r="L83" s="169">
        <f>Dados!X12</f>
        <v>0</v>
      </c>
      <c r="M83" s="169"/>
      <c r="N83" s="169"/>
      <c r="O83" s="169"/>
      <c r="P83" s="169"/>
      <c r="Q83" s="166">
        <f>Dados!AC12</f>
        <v>0</v>
      </c>
      <c r="R83" s="167"/>
      <c r="S83" s="167"/>
      <c r="T83" s="168"/>
      <c r="U83" s="166">
        <f>Dados!AG12</f>
        <v>0</v>
      </c>
      <c r="V83" s="167"/>
      <c r="W83" s="167"/>
      <c r="X83" s="168"/>
      <c r="Y83" s="166">
        <f>Dados!AK12</f>
        <v>0</v>
      </c>
      <c r="Z83" s="167"/>
      <c r="AA83" s="167"/>
      <c r="AB83" s="168"/>
    </row>
    <row r="84" spans="1:28" ht="14.25" customHeight="1" x14ac:dyDescent="0.25">
      <c r="A84" s="244" t="s">
        <v>27</v>
      </c>
      <c r="B84" s="244"/>
      <c r="C84" s="244"/>
      <c r="D84" s="244"/>
      <c r="E84" s="244"/>
      <c r="F84" s="244"/>
      <c r="G84" s="244"/>
      <c r="H84" s="166">
        <f>Dados!T13</f>
        <v>0</v>
      </c>
      <c r="I84" s="167"/>
      <c r="J84" s="167"/>
      <c r="K84" s="168"/>
      <c r="L84" s="169">
        <f>Dados!X13</f>
        <v>0</v>
      </c>
      <c r="M84" s="169"/>
      <c r="N84" s="169"/>
      <c r="O84" s="169"/>
      <c r="P84" s="169"/>
      <c r="Q84" s="166">
        <f>Dados!AC13</f>
        <v>0</v>
      </c>
      <c r="R84" s="167"/>
      <c r="S84" s="167"/>
      <c r="T84" s="168"/>
      <c r="U84" s="166">
        <f>Dados!AG13</f>
        <v>0</v>
      </c>
      <c r="V84" s="167"/>
      <c r="W84" s="167"/>
      <c r="X84" s="168"/>
      <c r="Y84" s="166">
        <f>Dados!AK13</f>
        <v>0</v>
      </c>
      <c r="Z84" s="167"/>
      <c r="AA84" s="167"/>
      <c r="AB84" s="168"/>
    </row>
    <row r="85" spans="1:28" x14ac:dyDescent="0.25">
      <c r="A85" s="243" t="s">
        <v>101</v>
      </c>
      <c r="B85" s="243"/>
      <c r="C85" s="243"/>
      <c r="D85" s="243"/>
      <c r="E85" s="243"/>
      <c r="F85" s="243"/>
      <c r="G85" s="243"/>
      <c r="H85" s="166">
        <f>Dados!T14</f>
        <v>0</v>
      </c>
      <c r="I85" s="167"/>
      <c r="J85" s="167"/>
      <c r="K85" s="168"/>
      <c r="L85" s="169">
        <f>Dados!X14</f>
        <v>0</v>
      </c>
      <c r="M85" s="169"/>
      <c r="N85" s="169"/>
      <c r="O85" s="169"/>
      <c r="P85" s="169"/>
      <c r="Q85" s="166">
        <f>Dados!AC14</f>
        <v>0</v>
      </c>
      <c r="R85" s="167"/>
      <c r="S85" s="167"/>
      <c r="T85" s="168"/>
      <c r="U85" s="166">
        <f>Dados!AG14</f>
        <v>0</v>
      </c>
      <c r="V85" s="167"/>
      <c r="W85" s="167"/>
      <c r="X85" s="168"/>
      <c r="Y85" s="166">
        <f>Dados!AK14</f>
        <v>0</v>
      </c>
      <c r="Z85" s="167"/>
      <c r="AA85" s="167"/>
      <c r="AB85" s="168"/>
    </row>
    <row r="86" spans="1:28" ht="11.25" customHeight="1" x14ac:dyDescent="0.25">
      <c r="A86" s="244" t="s">
        <v>29</v>
      </c>
      <c r="B86" s="244"/>
      <c r="C86" s="244"/>
      <c r="D86" s="244"/>
      <c r="E86" s="244"/>
      <c r="F86" s="244"/>
      <c r="G86" s="244"/>
      <c r="H86" s="166">
        <f>Dados!T15</f>
        <v>0</v>
      </c>
      <c r="I86" s="167"/>
      <c r="J86" s="167"/>
      <c r="K86" s="168"/>
      <c r="L86" s="169">
        <f>Dados!X15</f>
        <v>0</v>
      </c>
      <c r="M86" s="169"/>
      <c r="N86" s="169"/>
      <c r="O86" s="169"/>
      <c r="P86" s="169"/>
      <c r="Q86" s="166">
        <f>Dados!AC15</f>
        <v>0</v>
      </c>
      <c r="R86" s="167"/>
      <c r="S86" s="167"/>
      <c r="T86" s="168"/>
      <c r="U86" s="166">
        <f>Dados!AG15</f>
        <v>0</v>
      </c>
      <c r="V86" s="167"/>
      <c r="W86" s="167"/>
      <c r="X86" s="168"/>
      <c r="Y86" s="166">
        <f>Dados!AK15</f>
        <v>0</v>
      </c>
      <c r="Z86" s="167"/>
      <c r="AA86" s="167"/>
      <c r="AB86" s="168"/>
    </row>
    <row r="87" spans="1:28" x14ac:dyDescent="0.25">
      <c r="A87" s="245" t="s">
        <v>120</v>
      </c>
      <c r="B87" s="245"/>
      <c r="C87" s="245"/>
      <c r="D87" s="245"/>
      <c r="E87" s="245"/>
      <c r="F87" s="245"/>
      <c r="G87" s="245"/>
      <c r="H87" s="166">
        <f>Dados!T16</f>
        <v>0</v>
      </c>
      <c r="I87" s="167"/>
      <c r="J87" s="167"/>
      <c r="K87" s="168"/>
      <c r="L87" s="169">
        <f>Dados!X16</f>
        <v>0</v>
      </c>
      <c r="M87" s="169"/>
      <c r="N87" s="169"/>
      <c r="O87" s="169"/>
      <c r="P87" s="169"/>
      <c r="Q87" s="166">
        <f>Dados!AC16</f>
        <v>0</v>
      </c>
      <c r="R87" s="167"/>
      <c r="S87" s="167"/>
      <c r="T87" s="168"/>
      <c r="U87" s="166">
        <f>Dados!AG16</f>
        <v>0</v>
      </c>
      <c r="V87" s="167"/>
      <c r="W87" s="167"/>
      <c r="X87" s="168"/>
      <c r="Y87" s="166">
        <f>Dados!AK16</f>
        <v>0</v>
      </c>
      <c r="Z87" s="167"/>
      <c r="AA87" s="167"/>
      <c r="AB87" s="168"/>
    </row>
    <row r="88" spans="1:28" ht="13.5" customHeight="1" x14ac:dyDescent="0.25">
      <c r="A88" s="244" t="s">
        <v>102</v>
      </c>
      <c r="B88" s="244"/>
      <c r="C88" s="244"/>
      <c r="D88" s="244"/>
      <c r="E88" s="244"/>
      <c r="F88" s="244"/>
      <c r="G88" s="244"/>
      <c r="H88" s="166">
        <f>Dados!T17</f>
        <v>0</v>
      </c>
      <c r="I88" s="167"/>
      <c r="J88" s="167"/>
      <c r="K88" s="168"/>
      <c r="L88" s="169">
        <f>Dados!X17</f>
        <v>0</v>
      </c>
      <c r="M88" s="169"/>
      <c r="N88" s="169"/>
      <c r="O88" s="169"/>
      <c r="P88" s="169"/>
      <c r="Q88" s="166">
        <f>Dados!AC17</f>
        <v>0</v>
      </c>
      <c r="R88" s="167"/>
      <c r="S88" s="167"/>
      <c r="T88" s="168"/>
      <c r="U88" s="166">
        <f>Dados!AG17</f>
        <v>0</v>
      </c>
      <c r="V88" s="167"/>
      <c r="W88" s="167"/>
      <c r="X88" s="168"/>
      <c r="Y88" s="166">
        <f>Dados!AK17</f>
        <v>0</v>
      </c>
      <c r="Z88" s="167"/>
      <c r="AA88" s="167"/>
      <c r="AB88" s="168"/>
    </row>
    <row r="89" spans="1:28" ht="13.5" customHeight="1" x14ac:dyDescent="0.25">
      <c r="A89" s="264" t="s">
        <v>51</v>
      </c>
      <c r="B89" s="264"/>
      <c r="C89" s="264"/>
      <c r="D89" s="264"/>
      <c r="E89" s="264"/>
      <c r="F89" s="264"/>
      <c r="G89" s="264"/>
      <c r="H89" s="173">
        <f>SUM(H73:K88)</f>
        <v>40002.15</v>
      </c>
      <c r="I89" s="173"/>
      <c r="J89" s="173"/>
      <c r="K89" s="173"/>
      <c r="L89" s="173">
        <f>SUM(L73:P88)</f>
        <v>0</v>
      </c>
      <c r="M89" s="173"/>
      <c r="N89" s="173"/>
      <c r="O89" s="173"/>
      <c r="P89" s="173"/>
      <c r="Q89" s="173">
        <f>SUM(Q73:T88)</f>
        <v>33326.910000000003</v>
      </c>
      <c r="R89" s="173"/>
      <c r="S89" s="173"/>
      <c r="T89" s="173"/>
      <c r="U89" s="173">
        <f>SUM(U73:X88)</f>
        <v>33326.910000000003</v>
      </c>
      <c r="V89" s="173"/>
      <c r="W89" s="173"/>
      <c r="X89" s="173"/>
      <c r="Y89" s="173">
        <f>SUM(Y73:AB88)</f>
        <v>6675.24</v>
      </c>
      <c r="Z89" s="173"/>
      <c r="AA89" s="173"/>
      <c r="AB89" s="173"/>
    </row>
    <row r="90" spans="1:28" s="11" customFormat="1" ht="11.25" x14ac:dyDescent="0.2">
      <c r="A90" s="260" t="s">
        <v>104</v>
      </c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</row>
    <row r="91" spans="1:28" s="11" customFormat="1" ht="11.25" x14ac:dyDescent="0.2">
      <c r="A91" s="235" t="s">
        <v>105</v>
      </c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</row>
    <row r="92" spans="1:28" s="11" customFormat="1" ht="11.25" x14ac:dyDescent="0.2">
      <c r="A92" s="235" t="s">
        <v>125</v>
      </c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</row>
    <row r="93" spans="1:28" s="11" customFormat="1" ht="11.25" x14ac:dyDescent="0.2">
      <c r="A93" s="261" t="s">
        <v>106</v>
      </c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</row>
    <row r="94" spans="1:28" s="11" customFormat="1" ht="23.25" customHeight="1" x14ac:dyDescent="0.2">
      <c r="A94" s="262" t="s">
        <v>107</v>
      </c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</row>
    <row r="95" spans="1:28" s="11" customFormat="1" ht="56.25" customHeight="1" x14ac:dyDescent="0.2">
      <c r="A95" s="263" t="s">
        <v>108</v>
      </c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</row>
    <row r="96" spans="1:28" s="11" customFormat="1" ht="11.25" x14ac:dyDescent="0.2">
      <c r="A96" s="235" t="s">
        <v>109</v>
      </c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</row>
    <row r="97" spans="1:28" ht="6" customHeight="1" x14ac:dyDescent="0.25">
      <c r="A97" s="236"/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</row>
    <row r="98" spans="1:28" ht="12" customHeight="1" x14ac:dyDescent="0.25">
      <c r="A98" s="257" t="s">
        <v>110</v>
      </c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</row>
    <row r="99" spans="1:28" ht="12" customHeight="1" x14ac:dyDescent="0.25">
      <c r="A99" s="254" t="s">
        <v>111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5">
        <f>Y41</f>
        <v>44663.12000000001</v>
      </c>
      <c r="Z99" s="255"/>
      <c r="AA99" s="255"/>
      <c r="AB99" s="255"/>
    </row>
    <row r="100" spans="1:28" ht="12" customHeight="1" x14ac:dyDescent="0.25">
      <c r="A100" s="254" t="s">
        <v>112</v>
      </c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5">
        <f>U89+U69</f>
        <v>37987.880000000005</v>
      </c>
      <c r="Z100" s="255"/>
      <c r="AA100" s="255"/>
      <c r="AB100" s="255"/>
    </row>
    <row r="101" spans="1:28" ht="12" customHeight="1" x14ac:dyDescent="0.25">
      <c r="A101" s="254" t="s">
        <v>113</v>
      </c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5">
        <f>+Y38-(Y100-Y40)</f>
        <v>6675.2400000000052</v>
      </c>
      <c r="Z101" s="255"/>
      <c r="AA101" s="255"/>
      <c r="AB101" s="255"/>
    </row>
    <row r="102" spans="1:28" ht="12" customHeight="1" x14ac:dyDescent="0.25">
      <c r="A102" s="254" t="s">
        <v>114</v>
      </c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6">
        <v>0</v>
      </c>
      <c r="Z102" s="256"/>
      <c r="AA102" s="256"/>
      <c r="AB102" s="256"/>
    </row>
    <row r="103" spans="1:28" ht="12" customHeight="1" x14ac:dyDescent="0.25">
      <c r="A103" s="254" t="s">
        <v>115</v>
      </c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5">
        <f>Y101-Y102</f>
        <v>6675.2400000000052</v>
      </c>
      <c r="Z103" s="255"/>
      <c r="AA103" s="255"/>
      <c r="AB103" s="255"/>
    </row>
    <row r="104" spans="1:28" ht="7.5" customHeight="1" x14ac:dyDescent="0.25">
      <c r="A104" s="236"/>
      <c r="B104" s="236"/>
      <c r="C104" s="236"/>
      <c r="D104" s="236"/>
      <c r="E104" s="236"/>
      <c r="F104" s="236"/>
      <c r="G104" s="236"/>
      <c r="H104" s="236"/>
      <c r="I104" s="236"/>
      <c r="J104" s="236"/>
      <c r="K104" s="236"/>
      <c r="L104" s="236"/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</row>
    <row r="105" spans="1:28" ht="38.25" customHeight="1" x14ac:dyDescent="0.25">
      <c r="A105" s="251" t="s">
        <v>116</v>
      </c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</row>
    <row r="106" spans="1:28" ht="11.25" customHeight="1" x14ac:dyDescent="0.25">
      <c r="A106" s="236"/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</row>
    <row r="107" spans="1:28" x14ac:dyDescent="0.25">
      <c r="A107" s="236" t="s">
        <v>117</v>
      </c>
      <c r="B107" s="236"/>
      <c r="C107" s="236"/>
      <c r="D107" s="236"/>
      <c r="E107" s="15"/>
      <c r="F107" s="15"/>
      <c r="G107" s="252">
        <v>25</v>
      </c>
      <c r="H107" s="252"/>
      <c r="I107" s="16" t="s">
        <v>118</v>
      </c>
      <c r="J107" s="252" t="s">
        <v>185</v>
      </c>
      <c r="K107" s="252"/>
      <c r="L107" s="252"/>
      <c r="M107" s="252"/>
      <c r="N107" s="252"/>
      <c r="O107" s="16" t="s">
        <v>118</v>
      </c>
      <c r="P107" s="253">
        <v>2020</v>
      </c>
      <c r="Q107" s="253"/>
      <c r="R107" s="253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x14ac:dyDescent="0.25">
      <c r="A110" s="258" t="s">
        <v>119</v>
      </c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</row>
    <row r="111" spans="1:28" x14ac:dyDescent="0.25">
      <c r="A111" s="259"/>
      <c r="B111" s="259"/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</row>
  </sheetData>
  <sheetProtection algorithmName="SHA-512" hashValue="IdSRpHe/ku158VntfqzjVgGwAOZZLMjZL87NwUy/28NrshAj2x3661V62NhIFstPR09WOONXyW5r2azwfiskOw==" saltValue="dqf8WC5hVPCfi0/hvem9Kg==" spinCount="100000" sheet="1" objects="1" scenarios="1"/>
  <mergeCells count="395">
    <mergeCell ref="A89:G89"/>
    <mergeCell ref="H89:K89"/>
    <mergeCell ref="L89:P89"/>
    <mergeCell ref="Q89:T89"/>
    <mergeCell ref="U89:X89"/>
    <mergeCell ref="Y89:AB89"/>
    <mergeCell ref="A88:G88"/>
    <mergeCell ref="H88:K88"/>
    <mergeCell ref="M28:Q28"/>
    <mergeCell ref="M29:Q29"/>
    <mergeCell ref="M30:Q30"/>
    <mergeCell ref="M31:Q31"/>
    <mergeCell ref="M32:Q32"/>
    <mergeCell ref="M33:Q33"/>
    <mergeCell ref="A33:G33"/>
    <mergeCell ref="H33:L33"/>
    <mergeCell ref="A29:G29"/>
    <mergeCell ref="H29:L29"/>
    <mergeCell ref="R29:X29"/>
    <mergeCell ref="R30:X30"/>
    <mergeCell ref="R31:X31"/>
    <mergeCell ref="R32:X32"/>
    <mergeCell ref="R33:X33"/>
    <mergeCell ref="R28:X28"/>
    <mergeCell ref="A110:AB110"/>
    <mergeCell ref="A111:AB111"/>
    <mergeCell ref="Y100:AB100"/>
    <mergeCell ref="A90:AB90"/>
    <mergeCell ref="A91:AB91"/>
    <mergeCell ref="A92:AB92"/>
    <mergeCell ref="A93:AB93"/>
    <mergeCell ref="A94:AB94"/>
    <mergeCell ref="A95:AB95"/>
    <mergeCell ref="A8:E8"/>
    <mergeCell ref="F8:AB8"/>
    <mergeCell ref="A10:G10"/>
    <mergeCell ref="H10:AB10"/>
    <mergeCell ref="E14:P14"/>
    <mergeCell ref="A104:AB104"/>
    <mergeCell ref="A105:AB105"/>
    <mergeCell ref="A106:AB106"/>
    <mergeCell ref="A107:D107"/>
    <mergeCell ref="G107:H107"/>
    <mergeCell ref="J107:N107"/>
    <mergeCell ref="P107:R107"/>
    <mergeCell ref="A101:X101"/>
    <mergeCell ref="Y101:AB101"/>
    <mergeCell ref="A102:X102"/>
    <mergeCell ref="Y102:AB102"/>
    <mergeCell ref="A103:X103"/>
    <mergeCell ref="Y103:AB103"/>
    <mergeCell ref="A96:AB96"/>
    <mergeCell ref="A97:AB97"/>
    <mergeCell ref="A98:AB98"/>
    <mergeCell ref="A99:X99"/>
    <mergeCell ref="Y99:AB99"/>
    <mergeCell ref="A100:X100"/>
    <mergeCell ref="L88:P88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0:AB70"/>
    <mergeCell ref="A71:AB71"/>
    <mergeCell ref="A72:G72"/>
    <mergeCell ref="H72:K72"/>
    <mergeCell ref="L72:P72"/>
    <mergeCell ref="Q72:T72"/>
    <mergeCell ref="U72:X72"/>
    <mergeCell ref="Y72:AB72"/>
    <mergeCell ref="A69:G69"/>
    <mergeCell ref="H69:K69"/>
    <mergeCell ref="L69:P69"/>
    <mergeCell ref="Q69:T69"/>
    <mergeCell ref="U69:X69"/>
    <mergeCell ref="Y69:AB69"/>
    <mergeCell ref="A68:G68"/>
    <mergeCell ref="H68:K68"/>
    <mergeCell ref="L68:P68"/>
    <mergeCell ref="Q68:T68"/>
    <mergeCell ref="U68:X68"/>
    <mergeCell ref="Y68:AB68"/>
    <mergeCell ref="A67:G67"/>
    <mergeCell ref="H67:K67"/>
    <mergeCell ref="L67:P67"/>
    <mergeCell ref="Q67:T67"/>
    <mergeCell ref="U67:X67"/>
    <mergeCell ref="Y67:AB67"/>
    <mergeCell ref="A66:G66"/>
    <mergeCell ref="H66:K66"/>
    <mergeCell ref="L66:P66"/>
    <mergeCell ref="Q66:T66"/>
    <mergeCell ref="U66:X66"/>
    <mergeCell ref="Y66:AB66"/>
    <mergeCell ref="A65:G65"/>
    <mergeCell ref="H65:K65"/>
    <mergeCell ref="L65:P65"/>
    <mergeCell ref="Q65:T65"/>
    <mergeCell ref="U65:X65"/>
    <mergeCell ref="Y65:AB65"/>
    <mergeCell ref="A64:G64"/>
    <mergeCell ref="H64:K64"/>
    <mergeCell ref="L64:P64"/>
    <mergeCell ref="Q64:T64"/>
    <mergeCell ref="U64:X64"/>
    <mergeCell ref="Y64:AB64"/>
    <mergeCell ref="A63:G63"/>
    <mergeCell ref="H63:K63"/>
    <mergeCell ref="L63:P63"/>
    <mergeCell ref="Q63:T63"/>
    <mergeCell ref="U63:X63"/>
    <mergeCell ref="Y63:AB63"/>
    <mergeCell ref="A62:G62"/>
    <mergeCell ref="H62:K62"/>
    <mergeCell ref="L62:P62"/>
    <mergeCell ref="Q62:T62"/>
    <mergeCell ref="U62:X62"/>
    <mergeCell ref="Y62:AB62"/>
    <mergeCell ref="A61:G61"/>
    <mergeCell ref="H61:K61"/>
    <mergeCell ref="L61:P61"/>
    <mergeCell ref="Q61:T61"/>
    <mergeCell ref="U61:X61"/>
    <mergeCell ref="Y61:AB61"/>
    <mergeCell ref="A60:G60"/>
    <mergeCell ref="H60:K60"/>
    <mergeCell ref="L60:P60"/>
    <mergeCell ref="Q60:T60"/>
    <mergeCell ref="U60:X60"/>
    <mergeCell ref="Y60:AB60"/>
    <mergeCell ref="A59:G59"/>
    <mergeCell ref="H59:K59"/>
    <mergeCell ref="L59:P59"/>
    <mergeCell ref="Q59:T59"/>
    <mergeCell ref="U59:X59"/>
    <mergeCell ref="Y59:AB59"/>
    <mergeCell ref="A58:G58"/>
    <mergeCell ref="H58:K58"/>
    <mergeCell ref="L58:P58"/>
    <mergeCell ref="Q58:T58"/>
    <mergeCell ref="U58:X58"/>
    <mergeCell ref="Y58:AB58"/>
    <mergeCell ref="A57:G57"/>
    <mergeCell ref="H57:K57"/>
    <mergeCell ref="L57:P57"/>
    <mergeCell ref="Q57:T57"/>
    <mergeCell ref="U57:X57"/>
    <mergeCell ref="Y57:AB57"/>
    <mergeCell ref="A56:G56"/>
    <mergeCell ref="H56:K56"/>
    <mergeCell ref="L56:P56"/>
    <mergeCell ref="Q56:T56"/>
    <mergeCell ref="U56:X56"/>
    <mergeCell ref="Y56:AB56"/>
    <mergeCell ref="A55:G55"/>
    <mergeCell ref="H55:K55"/>
    <mergeCell ref="L55:P55"/>
    <mergeCell ref="Q55:T55"/>
    <mergeCell ref="U55:X55"/>
    <mergeCell ref="Y55:AB55"/>
    <mergeCell ref="A54:G54"/>
    <mergeCell ref="H54:K54"/>
    <mergeCell ref="L54:P54"/>
    <mergeCell ref="Q54:T54"/>
    <mergeCell ref="U54:X54"/>
    <mergeCell ref="Y54:AB54"/>
    <mergeCell ref="A53:G53"/>
    <mergeCell ref="H53:K53"/>
    <mergeCell ref="L53:P53"/>
    <mergeCell ref="Q53:T53"/>
    <mergeCell ref="U53:X53"/>
    <mergeCell ref="Y53:AB53"/>
    <mergeCell ref="A50:AB50"/>
    <mergeCell ref="A51:AB51"/>
    <mergeCell ref="A52:G52"/>
    <mergeCell ref="H52:K52"/>
    <mergeCell ref="L52:P52"/>
    <mergeCell ref="Q52:T52"/>
    <mergeCell ref="U52:X52"/>
    <mergeCell ref="Y52:AB52"/>
    <mergeCell ref="A42:AB42"/>
    <mergeCell ref="A43:AB43"/>
    <mergeCell ref="A44:AB44"/>
    <mergeCell ref="A45:AB45"/>
    <mergeCell ref="A49:AB49"/>
    <mergeCell ref="A46:M46"/>
    <mergeCell ref="N46:AB46"/>
    <mergeCell ref="A48:AB48"/>
    <mergeCell ref="A47:V47"/>
    <mergeCell ref="W47:X47"/>
    <mergeCell ref="Y47:AB47"/>
    <mergeCell ref="A38:X38"/>
    <mergeCell ref="Y38:AB38"/>
    <mergeCell ref="A39:AB39"/>
    <mergeCell ref="A40:X40"/>
    <mergeCell ref="Y40:AB40"/>
    <mergeCell ref="A41:X41"/>
    <mergeCell ref="Y41:AB41"/>
    <mergeCell ref="A35:X35"/>
    <mergeCell ref="Y35:AB35"/>
    <mergeCell ref="A36:X36"/>
    <mergeCell ref="Y36:AB36"/>
    <mergeCell ref="A37:X37"/>
    <mergeCell ref="Y37:AB37"/>
    <mergeCell ref="Y33:AB33"/>
    <mergeCell ref="A34:X34"/>
    <mergeCell ref="Y34:AB34"/>
    <mergeCell ref="A31:G31"/>
    <mergeCell ref="H31:L31"/>
    <mergeCell ref="Y31:AB31"/>
    <mergeCell ref="A32:G32"/>
    <mergeCell ref="H32:L32"/>
    <mergeCell ref="Y32:AB32"/>
    <mergeCell ref="Y29:AB29"/>
    <mergeCell ref="A30:G30"/>
    <mergeCell ref="H30:L30"/>
    <mergeCell ref="Y30:AB30"/>
    <mergeCell ref="A27:G27"/>
    <mergeCell ref="H27:L27"/>
    <mergeCell ref="Y27:AB27"/>
    <mergeCell ref="A28:G28"/>
    <mergeCell ref="H28:L28"/>
    <mergeCell ref="Y28:AB28"/>
    <mergeCell ref="M27:Q27"/>
    <mergeCell ref="R27:X27"/>
    <mergeCell ref="Y25:AB25"/>
    <mergeCell ref="A26:G26"/>
    <mergeCell ref="H26:L26"/>
    <mergeCell ref="Y26:AB26"/>
    <mergeCell ref="A23:G23"/>
    <mergeCell ref="H23:L23"/>
    <mergeCell ref="Y23:AB23"/>
    <mergeCell ref="A24:G24"/>
    <mergeCell ref="H24:L24"/>
    <mergeCell ref="Y24:AB24"/>
    <mergeCell ref="M23:Q23"/>
    <mergeCell ref="M24:Q24"/>
    <mergeCell ref="M25:Q25"/>
    <mergeCell ref="M26:Q26"/>
    <mergeCell ref="A25:G25"/>
    <mergeCell ref="H25:L25"/>
    <mergeCell ref="R23:X23"/>
    <mergeCell ref="R24:X24"/>
    <mergeCell ref="R25:X25"/>
    <mergeCell ref="R26:X26"/>
    <mergeCell ref="R21:X21"/>
    <mergeCell ref="Y21:AB21"/>
    <mergeCell ref="A22:G22"/>
    <mergeCell ref="H22:L22"/>
    <mergeCell ref="M22:Q22"/>
    <mergeCell ref="R22:X22"/>
    <mergeCell ref="Y22:AB22"/>
    <mergeCell ref="A19:G19"/>
    <mergeCell ref="H19:L19"/>
    <mergeCell ref="M19:Q19"/>
    <mergeCell ref="R19:X19"/>
    <mergeCell ref="Y19:AB19"/>
    <mergeCell ref="A20:G20"/>
    <mergeCell ref="H20:L20"/>
    <mergeCell ref="M20:Q20"/>
    <mergeCell ref="R20:X20"/>
    <mergeCell ref="Y20:AB20"/>
    <mergeCell ref="A21:G21"/>
    <mergeCell ref="H21:L21"/>
    <mergeCell ref="M21:Q21"/>
    <mergeCell ref="A18:G18"/>
    <mergeCell ref="H18:L18"/>
    <mergeCell ref="M18:Q18"/>
    <mergeCell ref="R18:X18"/>
    <mergeCell ref="Y18:AB18"/>
    <mergeCell ref="A14:D14"/>
    <mergeCell ref="Q14:T14"/>
    <mergeCell ref="U14:X14"/>
    <mergeCell ref="Y14:AB14"/>
    <mergeCell ref="A15:D15"/>
    <mergeCell ref="Q15:T15"/>
    <mergeCell ref="U15:X15"/>
    <mergeCell ref="Y15:AB15"/>
    <mergeCell ref="E15:P15"/>
    <mergeCell ref="A16:AB16"/>
    <mergeCell ref="A17:AB17"/>
    <mergeCell ref="A11:AB11"/>
    <mergeCell ref="A12:P12"/>
    <mergeCell ref="Q12:T12"/>
    <mergeCell ref="U12:X12"/>
    <mergeCell ref="Y12:AB12"/>
    <mergeCell ref="Q13:T13"/>
    <mergeCell ref="U13:X13"/>
    <mergeCell ref="Y13:AB13"/>
    <mergeCell ref="A9:C9"/>
    <mergeCell ref="D9:AB9"/>
    <mergeCell ref="N13:P13"/>
    <mergeCell ref="A13:M13"/>
    <mergeCell ref="D5:W5"/>
    <mergeCell ref="X5:Y5"/>
    <mergeCell ref="Z5:AB5"/>
    <mergeCell ref="A7:B7"/>
    <mergeCell ref="C7:AB7"/>
    <mergeCell ref="G6:AB6"/>
    <mergeCell ref="A1:AB1"/>
    <mergeCell ref="A2:D2"/>
    <mergeCell ref="A4:B4"/>
    <mergeCell ref="C4:AB4"/>
    <mergeCell ref="E2:AB2"/>
    <mergeCell ref="J3:AB3"/>
    <mergeCell ref="A3:I3"/>
  </mergeCells>
  <phoneticPr fontId="39" type="noConversion"/>
  <pageMargins left="0.51181102362204722" right="0.51181102362204722" top="1.7716535433070868" bottom="0" header="0.31496062992125984" footer="0.31496062992125984"/>
  <pageSetup paperSize="9" orientation="portrait" r:id="rId1"/>
  <rowBreaks count="2" manualBreakCount="2">
    <brk id="48" max="16383" man="1"/>
    <brk id="69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11"/>
  <sheetViews>
    <sheetView zoomScale="90" zoomScaleNormal="90" workbookViewId="0">
      <selection activeCell="U89" sqref="U89:X89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183" t="s">
        <v>187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 ht="12" customHeight="1" x14ac:dyDescent="0.25">
      <c r="A2" s="180" t="s">
        <v>54</v>
      </c>
      <c r="B2" s="180"/>
      <c r="C2" s="180"/>
      <c r="D2" s="180"/>
      <c r="E2" s="184" t="s">
        <v>55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1:28" ht="12" customHeight="1" x14ac:dyDescent="0.25">
      <c r="A3" s="185" t="s">
        <v>56</v>
      </c>
      <c r="B3" s="185"/>
      <c r="C3" s="185"/>
      <c r="D3" s="185"/>
      <c r="E3" s="185"/>
      <c r="F3" s="185"/>
      <c r="G3" s="185"/>
      <c r="H3" s="185"/>
      <c r="I3" s="185"/>
      <c r="J3" s="184" t="str">
        <f>' ANEX 10 - 2020'!J3:AB3</f>
        <v>ASSOCIAÇÃO ASSISTENCIAL DONA NAIR MANOELINA DE OLIVEIRA</v>
      </c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1:28" ht="12" customHeight="1" x14ac:dyDescent="0.25">
      <c r="A4" s="180" t="s">
        <v>57</v>
      </c>
      <c r="B4" s="180"/>
      <c r="C4" s="179" t="str">
        <f>' ANEX 10 - 2020'!C4:AB4</f>
        <v>97551665/0002-06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1:28" ht="12" customHeight="1" x14ac:dyDescent="0.25">
      <c r="A5" s="107" t="s">
        <v>58</v>
      </c>
      <c r="B5" s="106"/>
      <c r="C5" s="106"/>
      <c r="D5" s="179" t="str">
        <f>' ANEX 10 - 2020'!D5:W5</f>
        <v>Rua: São José, 2291 - Centro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80" t="s">
        <v>59</v>
      </c>
      <c r="Y5" s="180"/>
      <c r="Z5" s="181" t="str">
        <f>' ANEX 10 - 2020'!Z5:AB5</f>
        <v>14025-180</v>
      </c>
      <c r="AA5" s="181"/>
      <c r="AB5" s="181"/>
    </row>
    <row r="6" spans="1:28" ht="12" customHeight="1" x14ac:dyDescent="0.25">
      <c r="A6" s="109" t="s">
        <v>60</v>
      </c>
      <c r="B6" s="109"/>
      <c r="C6" s="109"/>
      <c r="D6" s="109"/>
      <c r="E6" s="109"/>
      <c r="F6" s="109"/>
      <c r="G6" s="184" t="str">
        <f>' ANEX 10 - 2020'!G6:AB6</f>
        <v>Alexandre Luiz Rocha Campos</v>
      </c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</row>
    <row r="7" spans="1:28" ht="12" customHeight="1" x14ac:dyDescent="0.25">
      <c r="A7" s="180" t="s">
        <v>61</v>
      </c>
      <c r="B7" s="180"/>
      <c r="C7" s="182" t="str">
        <f>' ANEX 10 - 2020'!C7:AB7</f>
        <v>275.274.918-09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</row>
    <row r="8" spans="1:28" ht="78.75" customHeight="1" x14ac:dyDescent="0.25">
      <c r="A8" s="237" t="s">
        <v>62</v>
      </c>
      <c r="B8" s="237"/>
      <c r="C8" s="237"/>
      <c r="D8" s="237"/>
      <c r="E8" s="237"/>
      <c r="F8" s="246" t="str">
        <f>' ANEX 10 - 2020'!F8:AB8</f>
        <v>Unidade de Acolhimento Infanto Juvenil</v>
      </c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</row>
    <row r="9" spans="1:28" ht="12" customHeight="1" x14ac:dyDescent="0.25">
      <c r="A9" s="180" t="s">
        <v>63</v>
      </c>
      <c r="B9" s="180"/>
      <c r="C9" s="180"/>
      <c r="D9" s="192">
        <v>2021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ht="12" customHeight="1" x14ac:dyDescent="0.25">
      <c r="A10" s="247" t="s">
        <v>64</v>
      </c>
      <c r="B10" s="247"/>
      <c r="C10" s="247"/>
      <c r="D10" s="247"/>
      <c r="E10" s="247"/>
      <c r="F10" s="247"/>
      <c r="G10" s="247"/>
      <c r="H10" s="184" t="s">
        <v>65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</row>
    <row r="11" spans="1:28" ht="5.25" customHeight="1" x14ac:dyDescent="0.2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</row>
    <row r="12" spans="1:28" x14ac:dyDescent="0.25">
      <c r="A12" s="187" t="s">
        <v>66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 t="s">
        <v>67</v>
      </c>
      <c r="R12" s="187"/>
      <c r="S12" s="187"/>
      <c r="T12" s="187"/>
      <c r="U12" s="187" t="s">
        <v>68</v>
      </c>
      <c r="V12" s="187"/>
      <c r="W12" s="187"/>
      <c r="X12" s="187"/>
      <c r="Y12" s="187" t="s">
        <v>69</v>
      </c>
      <c r="Z12" s="187"/>
      <c r="AA12" s="187"/>
      <c r="AB12" s="187"/>
    </row>
    <row r="13" spans="1:28" ht="27" customHeight="1" x14ac:dyDescent="0.25">
      <c r="A13" s="196" t="str">
        <f>' ANEX 10 - 2020'!A13:M13</f>
        <v>Termo de Colaboração nº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8"/>
      <c r="N13" s="193"/>
      <c r="O13" s="194"/>
      <c r="P13" s="195"/>
      <c r="Q13" s="202"/>
      <c r="R13" s="203"/>
      <c r="S13" s="203"/>
      <c r="T13" s="203"/>
      <c r="U13" s="265"/>
      <c r="V13" s="266"/>
      <c r="W13" s="266"/>
      <c r="X13" s="266"/>
      <c r="Y13" s="169">
        <f>'Plano Aplicação'!N15</f>
        <v>80000</v>
      </c>
      <c r="Z13" s="169"/>
      <c r="AA13" s="169"/>
      <c r="AB13" s="169"/>
    </row>
    <row r="14" spans="1:28" ht="29.25" customHeight="1" x14ac:dyDescent="0.25">
      <c r="A14" s="201" t="s">
        <v>70</v>
      </c>
      <c r="B14" s="201"/>
      <c r="C14" s="201"/>
      <c r="D14" s="201"/>
      <c r="E14" s="248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50"/>
      <c r="Q14" s="202"/>
      <c r="R14" s="203"/>
      <c r="S14" s="203"/>
      <c r="T14" s="203"/>
      <c r="U14" s="202"/>
      <c r="V14" s="203"/>
      <c r="W14" s="203"/>
      <c r="X14" s="203"/>
      <c r="Y14" s="204"/>
      <c r="Z14" s="204"/>
      <c r="AA14" s="204"/>
      <c r="AB14" s="204"/>
    </row>
    <row r="15" spans="1:28" x14ac:dyDescent="0.25">
      <c r="A15" s="205" t="s">
        <v>70</v>
      </c>
      <c r="B15" s="205"/>
      <c r="C15" s="205"/>
      <c r="D15" s="205"/>
      <c r="E15" s="207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9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</row>
    <row r="16" spans="1:28" ht="6.75" customHeight="1" x14ac:dyDescent="0.2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</row>
    <row r="17" spans="1:28" x14ac:dyDescent="0.25">
      <c r="A17" s="187" t="s">
        <v>71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</row>
    <row r="18" spans="1:28" ht="42" customHeight="1" x14ac:dyDescent="0.25">
      <c r="A18" s="199" t="s">
        <v>72</v>
      </c>
      <c r="B18" s="199"/>
      <c r="C18" s="199"/>
      <c r="D18" s="199"/>
      <c r="E18" s="199"/>
      <c r="F18" s="199"/>
      <c r="G18" s="199"/>
      <c r="H18" s="199" t="s">
        <v>73</v>
      </c>
      <c r="I18" s="199"/>
      <c r="J18" s="199"/>
      <c r="K18" s="199"/>
      <c r="L18" s="199"/>
      <c r="M18" s="200" t="s">
        <v>74</v>
      </c>
      <c r="N18" s="200"/>
      <c r="O18" s="200"/>
      <c r="P18" s="200"/>
      <c r="Q18" s="200"/>
      <c r="R18" s="199" t="s">
        <v>75</v>
      </c>
      <c r="S18" s="199"/>
      <c r="T18" s="199"/>
      <c r="U18" s="199"/>
      <c r="V18" s="199"/>
      <c r="W18" s="199"/>
      <c r="X18" s="199"/>
      <c r="Y18" s="199" t="s">
        <v>76</v>
      </c>
      <c r="Z18" s="199"/>
      <c r="AA18" s="199"/>
      <c r="AB18" s="199"/>
    </row>
    <row r="19" spans="1:28" x14ac:dyDescent="0.25">
      <c r="A19" s="214"/>
      <c r="B19" s="214"/>
      <c r="C19" s="214"/>
      <c r="D19" s="214"/>
      <c r="E19" s="214"/>
      <c r="F19" s="214"/>
      <c r="G19" s="214"/>
      <c r="H19" s="213"/>
      <c r="I19" s="213"/>
      <c r="J19" s="213"/>
      <c r="K19" s="213"/>
      <c r="L19" s="213"/>
      <c r="M19" s="214"/>
      <c r="N19" s="214"/>
      <c r="O19" s="214"/>
      <c r="P19" s="214"/>
      <c r="Q19" s="214"/>
      <c r="R19" s="211"/>
      <c r="S19" s="211"/>
      <c r="T19" s="211"/>
      <c r="U19" s="211"/>
      <c r="V19" s="211"/>
      <c r="W19" s="211"/>
      <c r="X19" s="211"/>
      <c r="Y19" s="213"/>
      <c r="Z19" s="213"/>
      <c r="AA19" s="213"/>
      <c r="AB19" s="213"/>
    </row>
    <row r="20" spans="1:28" x14ac:dyDescent="0.25">
      <c r="A20" s="214"/>
      <c r="B20" s="214"/>
      <c r="C20" s="214"/>
      <c r="D20" s="214"/>
      <c r="E20" s="214"/>
      <c r="F20" s="214"/>
      <c r="G20" s="214"/>
      <c r="H20" s="213"/>
      <c r="I20" s="213"/>
      <c r="J20" s="213"/>
      <c r="K20" s="213"/>
      <c r="L20" s="213"/>
      <c r="M20" s="214"/>
      <c r="N20" s="214"/>
      <c r="O20" s="214"/>
      <c r="P20" s="214"/>
      <c r="Q20" s="214"/>
      <c r="R20" s="211"/>
      <c r="S20" s="211"/>
      <c r="T20" s="211"/>
      <c r="U20" s="211"/>
      <c r="V20" s="211"/>
      <c r="W20" s="211"/>
      <c r="X20" s="211"/>
      <c r="Y20" s="213"/>
      <c r="Z20" s="213"/>
      <c r="AA20" s="213"/>
      <c r="AB20" s="213"/>
    </row>
    <row r="21" spans="1:28" x14ac:dyDescent="0.25">
      <c r="A21" s="214"/>
      <c r="B21" s="214"/>
      <c r="C21" s="214"/>
      <c r="D21" s="214"/>
      <c r="E21" s="214"/>
      <c r="F21" s="214"/>
      <c r="G21" s="214"/>
      <c r="H21" s="213"/>
      <c r="I21" s="213"/>
      <c r="J21" s="213"/>
      <c r="K21" s="213"/>
      <c r="L21" s="213"/>
      <c r="M21" s="214"/>
      <c r="N21" s="214"/>
      <c r="O21" s="214"/>
      <c r="P21" s="214"/>
      <c r="Q21" s="214"/>
      <c r="R21" s="211"/>
      <c r="S21" s="211"/>
      <c r="T21" s="211"/>
      <c r="U21" s="211"/>
      <c r="V21" s="211"/>
      <c r="W21" s="211"/>
      <c r="X21" s="211"/>
      <c r="Y21" s="213"/>
      <c r="Z21" s="213"/>
      <c r="AA21" s="213"/>
      <c r="AB21" s="213"/>
    </row>
    <row r="22" spans="1:28" x14ac:dyDescent="0.25">
      <c r="A22" s="214"/>
      <c r="B22" s="214"/>
      <c r="C22" s="214"/>
      <c r="D22" s="214"/>
      <c r="E22" s="214"/>
      <c r="F22" s="214"/>
      <c r="G22" s="214"/>
      <c r="H22" s="213"/>
      <c r="I22" s="213"/>
      <c r="J22" s="213"/>
      <c r="K22" s="213"/>
      <c r="L22" s="213"/>
      <c r="M22" s="214"/>
      <c r="N22" s="214"/>
      <c r="O22" s="214"/>
      <c r="P22" s="214"/>
      <c r="Q22" s="214"/>
      <c r="R22" s="211"/>
      <c r="S22" s="211"/>
      <c r="T22" s="211"/>
      <c r="U22" s="211"/>
      <c r="V22" s="211"/>
      <c r="W22" s="211"/>
      <c r="X22" s="211"/>
      <c r="Y22" s="213"/>
      <c r="Z22" s="213"/>
      <c r="AA22" s="213"/>
      <c r="AB22" s="213"/>
    </row>
    <row r="23" spans="1:28" x14ac:dyDescent="0.25">
      <c r="A23" s="214"/>
      <c r="B23" s="214"/>
      <c r="C23" s="214"/>
      <c r="D23" s="214"/>
      <c r="E23" s="214"/>
      <c r="F23" s="214"/>
      <c r="G23" s="214"/>
      <c r="H23" s="213"/>
      <c r="I23" s="213"/>
      <c r="J23" s="213"/>
      <c r="K23" s="213"/>
      <c r="L23" s="213"/>
      <c r="M23" s="214"/>
      <c r="N23" s="214"/>
      <c r="O23" s="214"/>
      <c r="P23" s="214"/>
      <c r="Q23" s="214"/>
      <c r="R23" s="211"/>
      <c r="S23" s="211"/>
      <c r="T23" s="211"/>
      <c r="U23" s="211"/>
      <c r="V23" s="211"/>
      <c r="W23" s="211"/>
      <c r="X23" s="211"/>
      <c r="Y23" s="213"/>
      <c r="Z23" s="213"/>
      <c r="AA23" s="213"/>
      <c r="AB23" s="213"/>
    </row>
    <row r="24" spans="1:28" x14ac:dyDescent="0.25">
      <c r="A24" s="214"/>
      <c r="B24" s="214"/>
      <c r="C24" s="214"/>
      <c r="D24" s="214"/>
      <c r="E24" s="214"/>
      <c r="F24" s="214"/>
      <c r="G24" s="214"/>
      <c r="H24" s="213"/>
      <c r="I24" s="213"/>
      <c r="J24" s="213"/>
      <c r="K24" s="213"/>
      <c r="L24" s="213"/>
      <c r="M24" s="214"/>
      <c r="N24" s="214"/>
      <c r="O24" s="214"/>
      <c r="P24" s="214"/>
      <c r="Q24" s="214"/>
      <c r="R24" s="211"/>
      <c r="S24" s="211"/>
      <c r="T24" s="211"/>
      <c r="U24" s="211"/>
      <c r="V24" s="211"/>
      <c r="W24" s="211"/>
      <c r="X24" s="211"/>
      <c r="Y24" s="213"/>
      <c r="Z24" s="213"/>
      <c r="AA24" s="213"/>
      <c r="AB24" s="213"/>
    </row>
    <row r="25" spans="1:28" x14ac:dyDescent="0.25">
      <c r="A25" s="214"/>
      <c r="B25" s="214"/>
      <c r="C25" s="214"/>
      <c r="D25" s="214"/>
      <c r="E25" s="214"/>
      <c r="F25" s="214"/>
      <c r="G25" s="214"/>
      <c r="H25" s="213"/>
      <c r="I25" s="213"/>
      <c r="J25" s="213"/>
      <c r="K25" s="213"/>
      <c r="L25" s="213"/>
      <c r="M25" s="214"/>
      <c r="N25" s="214"/>
      <c r="O25" s="214"/>
      <c r="P25" s="214"/>
      <c r="Q25" s="214"/>
      <c r="R25" s="211"/>
      <c r="S25" s="211"/>
      <c r="T25" s="211"/>
      <c r="U25" s="211"/>
      <c r="V25" s="211"/>
      <c r="W25" s="211"/>
      <c r="X25" s="211"/>
      <c r="Y25" s="213"/>
      <c r="Z25" s="213"/>
      <c r="AA25" s="213"/>
      <c r="AB25" s="213"/>
    </row>
    <row r="26" spans="1:28" x14ac:dyDescent="0.25">
      <c r="A26" s="214"/>
      <c r="B26" s="214"/>
      <c r="C26" s="214"/>
      <c r="D26" s="214"/>
      <c r="E26" s="214"/>
      <c r="F26" s="214"/>
      <c r="G26" s="214"/>
      <c r="H26" s="213"/>
      <c r="I26" s="213"/>
      <c r="J26" s="213"/>
      <c r="K26" s="213"/>
      <c r="L26" s="213"/>
      <c r="M26" s="214"/>
      <c r="N26" s="214"/>
      <c r="O26" s="214"/>
      <c r="P26" s="214"/>
      <c r="Q26" s="214"/>
      <c r="R26" s="211"/>
      <c r="S26" s="211"/>
      <c r="T26" s="211"/>
      <c r="U26" s="211"/>
      <c r="V26" s="211"/>
      <c r="W26" s="211"/>
      <c r="X26" s="211"/>
      <c r="Y26" s="213"/>
      <c r="Z26" s="213"/>
      <c r="AA26" s="213"/>
      <c r="AB26" s="213"/>
    </row>
    <row r="27" spans="1:28" x14ac:dyDescent="0.25">
      <c r="A27" s="214"/>
      <c r="B27" s="214"/>
      <c r="C27" s="214"/>
      <c r="D27" s="214"/>
      <c r="E27" s="214"/>
      <c r="F27" s="214"/>
      <c r="G27" s="214"/>
      <c r="H27" s="213"/>
      <c r="I27" s="213"/>
      <c r="J27" s="213"/>
      <c r="K27" s="213"/>
      <c r="L27" s="213"/>
      <c r="M27" s="214"/>
      <c r="N27" s="214"/>
      <c r="O27" s="214"/>
      <c r="P27" s="214"/>
      <c r="Q27" s="214"/>
      <c r="R27" s="211"/>
      <c r="S27" s="211"/>
      <c r="T27" s="211"/>
      <c r="U27" s="211"/>
      <c r="V27" s="211"/>
      <c r="W27" s="211"/>
      <c r="X27" s="211"/>
      <c r="Y27" s="213"/>
      <c r="Z27" s="213"/>
      <c r="AA27" s="213"/>
      <c r="AB27" s="213"/>
    </row>
    <row r="28" spans="1:28" x14ac:dyDescent="0.25">
      <c r="A28" s="214"/>
      <c r="B28" s="214"/>
      <c r="C28" s="214"/>
      <c r="D28" s="214"/>
      <c r="E28" s="214"/>
      <c r="F28" s="214"/>
      <c r="G28" s="214"/>
      <c r="H28" s="213"/>
      <c r="I28" s="213"/>
      <c r="J28" s="213"/>
      <c r="K28" s="213"/>
      <c r="L28" s="213"/>
      <c r="M28" s="214"/>
      <c r="N28" s="214"/>
      <c r="O28" s="214"/>
      <c r="P28" s="214"/>
      <c r="Q28" s="214"/>
      <c r="R28" s="211"/>
      <c r="S28" s="211"/>
      <c r="T28" s="211"/>
      <c r="U28" s="211"/>
      <c r="V28" s="211"/>
      <c r="W28" s="211"/>
      <c r="X28" s="211"/>
      <c r="Y28" s="213"/>
      <c r="Z28" s="213"/>
      <c r="AA28" s="213"/>
      <c r="AB28" s="213"/>
    </row>
    <row r="29" spans="1:28" x14ac:dyDescent="0.25">
      <c r="A29" s="214"/>
      <c r="B29" s="214"/>
      <c r="C29" s="214"/>
      <c r="D29" s="214"/>
      <c r="E29" s="214"/>
      <c r="F29" s="214"/>
      <c r="G29" s="214"/>
      <c r="H29" s="213"/>
      <c r="I29" s="213"/>
      <c r="J29" s="213"/>
      <c r="K29" s="213"/>
      <c r="L29" s="213"/>
      <c r="M29" s="214"/>
      <c r="N29" s="214"/>
      <c r="O29" s="214"/>
      <c r="P29" s="214"/>
      <c r="Q29" s="214"/>
      <c r="R29" s="211"/>
      <c r="S29" s="211"/>
      <c r="T29" s="211"/>
      <c r="U29" s="211"/>
      <c r="V29" s="211"/>
      <c r="W29" s="211"/>
      <c r="X29" s="211"/>
      <c r="Y29" s="213"/>
      <c r="Z29" s="213"/>
      <c r="AA29" s="213"/>
      <c r="AB29" s="213"/>
    </row>
    <row r="30" spans="1:28" x14ac:dyDescent="0.25">
      <c r="A30" s="214"/>
      <c r="B30" s="214"/>
      <c r="C30" s="214"/>
      <c r="D30" s="214"/>
      <c r="E30" s="214"/>
      <c r="F30" s="214"/>
      <c r="G30" s="214"/>
      <c r="H30" s="213"/>
      <c r="I30" s="213"/>
      <c r="J30" s="213"/>
      <c r="K30" s="213"/>
      <c r="L30" s="213"/>
      <c r="M30" s="214"/>
      <c r="N30" s="214"/>
      <c r="O30" s="214"/>
      <c r="P30" s="214"/>
      <c r="Q30" s="214"/>
      <c r="R30" s="211"/>
      <c r="S30" s="211"/>
      <c r="T30" s="211"/>
      <c r="U30" s="211"/>
      <c r="V30" s="211"/>
      <c r="W30" s="211"/>
      <c r="X30" s="211"/>
      <c r="Y30" s="213"/>
      <c r="Z30" s="213"/>
      <c r="AA30" s="213"/>
      <c r="AB30" s="213"/>
    </row>
    <row r="31" spans="1:28" hidden="1" x14ac:dyDescent="0.25">
      <c r="A31" s="214"/>
      <c r="B31" s="214"/>
      <c r="C31" s="214"/>
      <c r="D31" s="214"/>
      <c r="E31" s="214"/>
      <c r="F31" s="214"/>
      <c r="G31" s="214"/>
      <c r="H31" s="213"/>
      <c r="I31" s="213"/>
      <c r="J31" s="213"/>
      <c r="K31" s="213"/>
      <c r="L31" s="213"/>
      <c r="M31" s="214"/>
      <c r="N31" s="214"/>
      <c r="O31" s="214"/>
      <c r="P31" s="214"/>
      <c r="Q31" s="214"/>
      <c r="R31" s="211"/>
      <c r="S31" s="211"/>
      <c r="T31" s="211"/>
      <c r="U31" s="211"/>
      <c r="V31" s="211"/>
      <c r="W31" s="211"/>
      <c r="X31" s="211"/>
      <c r="Y31" s="213"/>
      <c r="Z31" s="213"/>
      <c r="AA31" s="213"/>
      <c r="AB31" s="213"/>
    </row>
    <row r="32" spans="1:28" hidden="1" x14ac:dyDescent="0.25">
      <c r="A32" s="214"/>
      <c r="B32" s="214"/>
      <c r="C32" s="214"/>
      <c r="D32" s="214"/>
      <c r="E32" s="214"/>
      <c r="F32" s="214"/>
      <c r="G32" s="214"/>
      <c r="H32" s="213"/>
      <c r="I32" s="213"/>
      <c r="J32" s="213"/>
      <c r="K32" s="213"/>
      <c r="L32" s="213"/>
      <c r="M32" s="214"/>
      <c r="N32" s="214"/>
      <c r="O32" s="214"/>
      <c r="P32" s="214"/>
      <c r="Q32" s="214"/>
      <c r="R32" s="211"/>
      <c r="S32" s="211"/>
      <c r="T32" s="211"/>
      <c r="U32" s="211"/>
      <c r="V32" s="211"/>
      <c r="W32" s="211"/>
      <c r="X32" s="211"/>
      <c r="Y32" s="213"/>
      <c r="Z32" s="213"/>
      <c r="AA32" s="213"/>
      <c r="AB32" s="213"/>
    </row>
    <row r="33" spans="1:28" hidden="1" x14ac:dyDescent="0.25">
      <c r="A33" s="214"/>
      <c r="B33" s="214"/>
      <c r="C33" s="214"/>
      <c r="D33" s="214"/>
      <c r="E33" s="214"/>
      <c r="F33" s="214"/>
      <c r="G33" s="214"/>
      <c r="H33" s="213"/>
      <c r="I33" s="213"/>
      <c r="J33" s="213"/>
      <c r="K33" s="213"/>
      <c r="L33" s="213"/>
      <c r="M33" s="214"/>
      <c r="N33" s="214"/>
      <c r="O33" s="214"/>
      <c r="P33" s="214"/>
      <c r="Q33" s="214"/>
      <c r="R33" s="211"/>
      <c r="S33" s="211"/>
      <c r="T33" s="211"/>
      <c r="U33" s="211"/>
      <c r="V33" s="211"/>
      <c r="W33" s="211"/>
      <c r="X33" s="211"/>
      <c r="Y33" s="213"/>
      <c r="Z33" s="213"/>
      <c r="AA33" s="213"/>
      <c r="AB33" s="213"/>
    </row>
    <row r="34" spans="1:28" x14ac:dyDescent="0.25">
      <c r="A34" s="218" t="s">
        <v>77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20"/>
      <c r="Y34" s="221">
        <f>' ANEX 10 - 2020'!Y103</f>
        <v>6675.2400000000052</v>
      </c>
      <c r="Z34" s="221"/>
      <c r="AA34" s="221"/>
      <c r="AB34" s="221"/>
    </row>
    <row r="35" spans="1:28" x14ac:dyDescent="0.25">
      <c r="A35" s="222" t="s">
        <v>78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4"/>
      <c r="Y35" s="225">
        <f>SUM(Y19:AB33)</f>
        <v>0</v>
      </c>
      <c r="Z35" s="225"/>
      <c r="AA35" s="225"/>
      <c r="AB35" s="225"/>
    </row>
    <row r="36" spans="1:28" x14ac:dyDescent="0.25">
      <c r="A36" s="222" t="s">
        <v>79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4"/>
      <c r="Y36" s="221">
        <f>IF(YEAR(RELATÓRIO!E3)='ANEXO 10-2021'!D9,RELATÓRIO!E22,0)+IF(YEAR(RELATÓRIO!I3)='ANEXO 10-2021'!D9,RELATÓRIO!I20,0)+IF(YEAR(RELATÓRIO!N3)='ANEXO 10-2021'!D9,RELATÓRIO!N20,0)+IF(YEAR(RELATÓRIO!S3)='ANEXO 10-2021'!D9,RELATÓRIO!S20,0)+IF(YEAR(RELATÓRIO!X3)='ANEXO 10-2021'!D9,RELATÓRIO!X20,0)+IF(YEAR(RELATÓRIO!AC3)='ANEXO 10-2021'!D9,RELATÓRIO!AC20,0)+IF(YEAR(RELATÓRIO!AH3)='ANEXO 10-2021'!D9,RELATÓRIO!AH20,0)+IF(YEAR(RELATÓRIO!AM3)='ANEXO 10-2021'!D9,RELATÓRIO!AM20,0)+IF(YEAR(RELATÓRIO!AR3)='ANEXO 10-2021'!D9,RELATÓRIO!AR20,0)+IF(YEAR(RELATÓRIO!AW3)='ANEXO 10-2021'!D9,RELATÓRIO!AW20,0)+IF(YEAR(RELATÓRIO!BB3)='ANEXO 10-2021'!D9,RELATÓRIO!BB20,0)+IF(YEAR(RELATÓRIO!BG3)='ANEXO 10-2021'!D9,RELATÓRIO!BG20,0)</f>
        <v>0</v>
      </c>
      <c r="Z36" s="221"/>
      <c r="AA36" s="221"/>
      <c r="AB36" s="221"/>
    </row>
    <row r="37" spans="1:28" x14ac:dyDescent="0.25">
      <c r="A37" s="222" t="s">
        <v>80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4"/>
      <c r="Y37" s="213">
        <v>0</v>
      </c>
      <c r="Z37" s="213"/>
      <c r="AA37" s="213"/>
      <c r="AB37" s="213"/>
    </row>
    <row r="38" spans="1:28" x14ac:dyDescent="0.25">
      <c r="A38" s="222" t="s">
        <v>81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4"/>
      <c r="Y38" s="225">
        <f>SUM(Y34:AB37)</f>
        <v>6675.2400000000052</v>
      </c>
      <c r="Z38" s="225"/>
      <c r="AA38" s="225"/>
      <c r="AB38" s="225"/>
    </row>
    <row r="39" spans="1:28" ht="7.5" customHeight="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</row>
    <row r="40" spans="1:28" x14ac:dyDescent="0.25">
      <c r="A40" s="222" t="s">
        <v>82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4"/>
      <c r="Y40" s="221">
        <f>U69</f>
        <v>1556.3</v>
      </c>
      <c r="Z40" s="221"/>
      <c r="AA40" s="221"/>
      <c r="AB40" s="221"/>
    </row>
    <row r="41" spans="1:28" x14ac:dyDescent="0.25">
      <c r="A41" s="222" t="s">
        <v>83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4"/>
      <c r="Y41" s="227">
        <f>SUM(Y38:AB40)</f>
        <v>8231.5400000000045</v>
      </c>
      <c r="Z41" s="228"/>
      <c r="AA41" s="228"/>
      <c r="AB41" s="228"/>
    </row>
    <row r="42" spans="1:28" ht="9" customHeight="1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</row>
    <row r="43" spans="1:28" ht="12" customHeight="1" x14ac:dyDescent="0.25">
      <c r="A43" s="235" t="s">
        <v>84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</row>
    <row r="44" spans="1:28" ht="12" customHeight="1" x14ac:dyDescent="0.25">
      <c r="A44" s="235" t="s">
        <v>85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</row>
    <row r="45" spans="1:28" ht="12" customHeight="1" x14ac:dyDescent="0.25">
      <c r="A45" s="235" t="s">
        <v>86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</row>
    <row r="46" spans="1:28" ht="15" customHeight="1" x14ac:dyDescent="0.25">
      <c r="A46" s="237" t="s">
        <v>121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8" t="str">
        <f>J3</f>
        <v>ASSOCIAÇÃO ASSISTENCIAL DONA NAIR MANOELINA DE OLIVEIRA</v>
      </c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</row>
    <row r="47" spans="1:28" ht="15" customHeight="1" x14ac:dyDescent="0.25">
      <c r="A47" s="237" t="s">
        <v>124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9">
        <f>D9</f>
        <v>2021</v>
      </c>
      <c r="X47" s="239"/>
      <c r="Y47" s="237" t="s">
        <v>122</v>
      </c>
      <c r="Z47" s="237"/>
      <c r="AA47" s="237"/>
      <c r="AB47" s="237"/>
    </row>
    <row r="48" spans="1:28" ht="15" customHeight="1" x14ac:dyDescent="0.25">
      <c r="A48" s="237" t="s">
        <v>123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</row>
    <row r="49" spans="1:28" ht="3" customHeight="1" x14ac:dyDescent="0.25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</row>
    <row r="50" spans="1:28" x14ac:dyDescent="0.25">
      <c r="A50" s="229" t="s">
        <v>87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1"/>
    </row>
    <row r="51" spans="1:28" x14ac:dyDescent="0.25">
      <c r="A51" s="232" t="s">
        <v>88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4"/>
    </row>
    <row r="52" spans="1:28" ht="70.5" customHeight="1" x14ac:dyDescent="0.25">
      <c r="A52" s="165" t="s">
        <v>89</v>
      </c>
      <c r="B52" s="165"/>
      <c r="C52" s="165"/>
      <c r="D52" s="165"/>
      <c r="E52" s="165"/>
      <c r="F52" s="165"/>
      <c r="G52" s="165"/>
      <c r="H52" s="165" t="s">
        <v>90</v>
      </c>
      <c r="I52" s="165"/>
      <c r="J52" s="165"/>
      <c r="K52" s="165"/>
      <c r="L52" s="165" t="s">
        <v>91</v>
      </c>
      <c r="M52" s="165"/>
      <c r="N52" s="165"/>
      <c r="O52" s="165"/>
      <c r="P52" s="165"/>
      <c r="Q52" s="165" t="s">
        <v>92</v>
      </c>
      <c r="R52" s="165"/>
      <c r="S52" s="165"/>
      <c r="T52" s="165"/>
      <c r="U52" s="165" t="s">
        <v>93</v>
      </c>
      <c r="V52" s="165"/>
      <c r="W52" s="165"/>
      <c r="X52" s="165"/>
      <c r="Y52" s="165" t="s">
        <v>94</v>
      </c>
      <c r="Z52" s="165"/>
      <c r="AA52" s="165"/>
      <c r="AB52" s="165"/>
    </row>
    <row r="53" spans="1:28" x14ac:dyDescent="0.25">
      <c r="A53" s="240" t="s">
        <v>95</v>
      </c>
      <c r="B53" s="240"/>
      <c r="C53" s="240"/>
      <c r="D53" s="240"/>
      <c r="E53" s="240"/>
      <c r="F53" s="240"/>
      <c r="G53" s="240"/>
      <c r="H53" s="173">
        <f>Dados!BQ2</f>
        <v>0</v>
      </c>
      <c r="I53" s="173"/>
      <c r="J53" s="173"/>
      <c r="K53" s="173"/>
      <c r="L53" s="169">
        <f>' ANEX 10 - 2020'!Y53</f>
        <v>556.29999999999995</v>
      </c>
      <c r="M53" s="169"/>
      <c r="N53" s="169"/>
      <c r="O53" s="169"/>
      <c r="P53" s="169"/>
      <c r="Q53" s="169">
        <f>Dados!BS2</f>
        <v>0</v>
      </c>
      <c r="R53" s="169"/>
      <c r="S53" s="169"/>
      <c r="T53" s="169"/>
      <c r="U53" s="169">
        <f>L53+Q53</f>
        <v>556.29999999999995</v>
      </c>
      <c r="V53" s="169"/>
      <c r="W53" s="169"/>
      <c r="X53" s="169"/>
      <c r="Y53" s="169">
        <f>Dados!BU2</f>
        <v>0</v>
      </c>
      <c r="Z53" s="169"/>
      <c r="AA53" s="169"/>
      <c r="AB53" s="169"/>
    </row>
    <row r="54" spans="1:28" x14ac:dyDescent="0.25">
      <c r="A54" s="240" t="s">
        <v>96</v>
      </c>
      <c r="B54" s="240"/>
      <c r="C54" s="240"/>
      <c r="D54" s="240"/>
      <c r="E54" s="240"/>
      <c r="F54" s="240"/>
      <c r="G54" s="240"/>
      <c r="H54" s="173">
        <f>Dados!BQ3</f>
        <v>0</v>
      </c>
      <c r="I54" s="173"/>
      <c r="J54" s="173"/>
      <c r="K54" s="173"/>
      <c r="L54" s="169">
        <f>' ANEX 10 - 2020'!Y54</f>
        <v>1000</v>
      </c>
      <c r="M54" s="169"/>
      <c r="N54" s="169"/>
      <c r="O54" s="169"/>
      <c r="P54" s="169"/>
      <c r="Q54" s="169">
        <f>Dados!BS3</f>
        <v>0</v>
      </c>
      <c r="R54" s="169"/>
      <c r="S54" s="169"/>
      <c r="T54" s="169"/>
      <c r="U54" s="169">
        <f t="shared" ref="U54:U68" si="0">L54+Q54</f>
        <v>1000</v>
      </c>
      <c r="V54" s="169"/>
      <c r="W54" s="169"/>
      <c r="X54" s="169"/>
      <c r="Y54" s="169">
        <f>Dados!BU3</f>
        <v>0</v>
      </c>
      <c r="Z54" s="169"/>
      <c r="AA54" s="169"/>
      <c r="AB54" s="169"/>
    </row>
    <row r="55" spans="1:28" x14ac:dyDescent="0.25">
      <c r="A55" s="241" t="s">
        <v>97</v>
      </c>
      <c r="B55" s="241"/>
      <c r="C55" s="241"/>
      <c r="D55" s="241"/>
      <c r="E55" s="241"/>
      <c r="F55" s="241"/>
      <c r="G55" s="241"/>
      <c r="H55" s="173">
        <f>Dados!BQ4</f>
        <v>0</v>
      </c>
      <c r="I55" s="173"/>
      <c r="J55" s="173"/>
      <c r="K55" s="173"/>
      <c r="L55" s="169">
        <f>' ANEX 10 - 2020'!Y55</f>
        <v>0</v>
      </c>
      <c r="M55" s="169"/>
      <c r="N55" s="169"/>
      <c r="O55" s="169"/>
      <c r="P55" s="169"/>
      <c r="Q55" s="169">
        <f>Dados!BS4</f>
        <v>0</v>
      </c>
      <c r="R55" s="169"/>
      <c r="S55" s="169"/>
      <c r="T55" s="169"/>
      <c r="U55" s="169">
        <f t="shared" si="0"/>
        <v>0</v>
      </c>
      <c r="V55" s="169"/>
      <c r="W55" s="169"/>
      <c r="X55" s="169"/>
      <c r="Y55" s="169">
        <f>Dados!BU4</f>
        <v>0</v>
      </c>
      <c r="Z55" s="169"/>
      <c r="AA55" s="169"/>
      <c r="AB55" s="169"/>
    </row>
    <row r="56" spans="1:28" x14ac:dyDescent="0.25">
      <c r="A56" s="240" t="s">
        <v>98</v>
      </c>
      <c r="B56" s="240"/>
      <c r="C56" s="240"/>
      <c r="D56" s="240"/>
      <c r="E56" s="240"/>
      <c r="F56" s="240"/>
      <c r="G56" s="240"/>
      <c r="H56" s="173">
        <f>Dados!BQ5</f>
        <v>0</v>
      </c>
      <c r="I56" s="173"/>
      <c r="J56" s="173"/>
      <c r="K56" s="173"/>
      <c r="L56" s="169">
        <f>' ANEX 10 - 2020'!Y56</f>
        <v>0</v>
      </c>
      <c r="M56" s="169"/>
      <c r="N56" s="169"/>
      <c r="O56" s="169"/>
      <c r="P56" s="169"/>
      <c r="Q56" s="169">
        <f>Dados!BS5</f>
        <v>0</v>
      </c>
      <c r="R56" s="169"/>
      <c r="S56" s="169"/>
      <c r="T56" s="169"/>
      <c r="U56" s="169">
        <f t="shared" si="0"/>
        <v>0</v>
      </c>
      <c r="V56" s="169"/>
      <c r="W56" s="169"/>
      <c r="X56" s="169"/>
      <c r="Y56" s="169">
        <f>Dados!BU5</f>
        <v>0</v>
      </c>
      <c r="Z56" s="169"/>
      <c r="AA56" s="169"/>
      <c r="AB56" s="169"/>
    </row>
    <row r="57" spans="1:28" x14ac:dyDescent="0.25">
      <c r="A57" s="241" t="s">
        <v>21</v>
      </c>
      <c r="B57" s="241"/>
      <c r="C57" s="241"/>
      <c r="D57" s="241"/>
      <c r="E57" s="241"/>
      <c r="F57" s="241"/>
      <c r="G57" s="241"/>
      <c r="H57" s="173">
        <f>Dados!BQ6</f>
        <v>0</v>
      </c>
      <c r="I57" s="173"/>
      <c r="J57" s="173"/>
      <c r="K57" s="173"/>
      <c r="L57" s="169">
        <f>' ANEX 10 - 2020'!Y57</f>
        <v>0</v>
      </c>
      <c r="M57" s="169"/>
      <c r="N57" s="169"/>
      <c r="O57" s="169"/>
      <c r="P57" s="169"/>
      <c r="Q57" s="169">
        <f>Dados!BS6</f>
        <v>0</v>
      </c>
      <c r="R57" s="169"/>
      <c r="S57" s="169"/>
      <c r="T57" s="169"/>
      <c r="U57" s="169">
        <f t="shared" si="0"/>
        <v>0</v>
      </c>
      <c r="V57" s="169"/>
      <c r="W57" s="169"/>
      <c r="X57" s="169"/>
      <c r="Y57" s="169">
        <f>Dados!BU6</f>
        <v>0</v>
      </c>
      <c r="Z57" s="169"/>
      <c r="AA57" s="169"/>
      <c r="AB57" s="169"/>
    </row>
    <row r="58" spans="1:28" x14ac:dyDescent="0.25">
      <c r="A58" s="240" t="s">
        <v>22</v>
      </c>
      <c r="B58" s="240"/>
      <c r="C58" s="240"/>
      <c r="D58" s="240"/>
      <c r="E58" s="240"/>
      <c r="F58" s="240"/>
      <c r="G58" s="240"/>
      <c r="H58" s="173">
        <f>Dados!BQ7</f>
        <v>0</v>
      </c>
      <c r="I58" s="173"/>
      <c r="J58" s="173"/>
      <c r="K58" s="173"/>
      <c r="L58" s="169">
        <f>' ANEX 10 - 2020'!Y58</f>
        <v>0</v>
      </c>
      <c r="M58" s="169"/>
      <c r="N58" s="169"/>
      <c r="O58" s="169"/>
      <c r="P58" s="169"/>
      <c r="Q58" s="169">
        <f>Dados!BS7</f>
        <v>0</v>
      </c>
      <c r="R58" s="169"/>
      <c r="S58" s="169"/>
      <c r="T58" s="169"/>
      <c r="U58" s="169">
        <f t="shared" si="0"/>
        <v>0</v>
      </c>
      <c r="V58" s="169"/>
      <c r="W58" s="169"/>
      <c r="X58" s="169"/>
      <c r="Y58" s="169">
        <f>Dados!BU7</f>
        <v>0</v>
      </c>
      <c r="Z58" s="169"/>
      <c r="AA58" s="169"/>
      <c r="AB58" s="169"/>
    </row>
    <row r="59" spans="1:28" x14ac:dyDescent="0.25">
      <c r="A59" s="241" t="s">
        <v>99</v>
      </c>
      <c r="B59" s="241"/>
      <c r="C59" s="241"/>
      <c r="D59" s="241"/>
      <c r="E59" s="241"/>
      <c r="F59" s="241"/>
      <c r="G59" s="241"/>
      <c r="H59" s="173">
        <f>Dados!BQ8</f>
        <v>0</v>
      </c>
      <c r="I59" s="173"/>
      <c r="J59" s="173"/>
      <c r="K59" s="173"/>
      <c r="L59" s="169">
        <f>' ANEX 10 - 2020'!Y59</f>
        <v>0</v>
      </c>
      <c r="M59" s="169"/>
      <c r="N59" s="169"/>
      <c r="O59" s="169"/>
      <c r="P59" s="169"/>
      <c r="Q59" s="169">
        <f>Dados!BS8</f>
        <v>0</v>
      </c>
      <c r="R59" s="169"/>
      <c r="S59" s="169"/>
      <c r="T59" s="169"/>
      <c r="U59" s="169">
        <f t="shared" si="0"/>
        <v>0</v>
      </c>
      <c r="V59" s="169"/>
      <c r="W59" s="169"/>
      <c r="X59" s="169"/>
      <c r="Y59" s="169">
        <f>Dados!BU8</f>
        <v>0</v>
      </c>
      <c r="Z59" s="169"/>
      <c r="AA59" s="169"/>
      <c r="AB59" s="169"/>
    </row>
    <row r="60" spans="1:28" x14ac:dyDescent="0.25">
      <c r="A60" s="240" t="s">
        <v>23</v>
      </c>
      <c r="B60" s="240"/>
      <c r="C60" s="240"/>
      <c r="D60" s="240"/>
      <c r="E60" s="240"/>
      <c r="F60" s="240"/>
      <c r="G60" s="240"/>
      <c r="H60" s="173">
        <f>Dados!BQ9</f>
        <v>0</v>
      </c>
      <c r="I60" s="173"/>
      <c r="J60" s="173"/>
      <c r="K60" s="173"/>
      <c r="L60" s="169">
        <f>' ANEX 10 - 2020'!Y60</f>
        <v>0</v>
      </c>
      <c r="M60" s="169"/>
      <c r="N60" s="169"/>
      <c r="O60" s="169"/>
      <c r="P60" s="169"/>
      <c r="Q60" s="169">
        <f>Dados!BS9</f>
        <v>0</v>
      </c>
      <c r="R60" s="169"/>
      <c r="S60" s="169"/>
      <c r="T60" s="169"/>
      <c r="U60" s="169">
        <f t="shared" si="0"/>
        <v>0</v>
      </c>
      <c r="V60" s="169"/>
      <c r="W60" s="169"/>
      <c r="X60" s="169"/>
      <c r="Y60" s="169">
        <f>Dados!BU9</f>
        <v>0</v>
      </c>
      <c r="Z60" s="169"/>
      <c r="AA60" s="169"/>
      <c r="AB60" s="169"/>
    </row>
    <row r="61" spans="1:28" x14ac:dyDescent="0.25">
      <c r="A61" s="240" t="s">
        <v>24</v>
      </c>
      <c r="B61" s="240"/>
      <c r="C61" s="240"/>
      <c r="D61" s="240"/>
      <c r="E61" s="240"/>
      <c r="F61" s="240"/>
      <c r="G61" s="240"/>
      <c r="H61" s="173">
        <f>Dados!BQ10</f>
        <v>0</v>
      </c>
      <c r="I61" s="173"/>
      <c r="J61" s="173"/>
      <c r="K61" s="173"/>
      <c r="L61" s="169">
        <f>' ANEX 10 - 2020'!Y61</f>
        <v>0</v>
      </c>
      <c r="M61" s="169"/>
      <c r="N61" s="169"/>
      <c r="O61" s="169"/>
      <c r="P61" s="169"/>
      <c r="Q61" s="169">
        <f>Dados!BS10</f>
        <v>0</v>
      </c>
      <c r="R61" s="169"/>
      <c r="S61" s="169"/>
      <c r="T61" s="169"/>
      <c r="U61" s="169">
        <f t="shared" si="0"/>
        <v>0</v>
      </c>
      <c r="V61" s="169"/>
      <c r="W61" s="169"/>
      <c r="X61" s="169"/>
      <c r="Y61" s="169">
        <f>Dados!BU10</f>
        <v>0</v>
      </c>
      <c r="Z61" s="169"/>
      <c r="AA61" s="169"/>
      <c r="AB61" s="169"/>
    </row>
    <row r="62" spans="1:28" x14ac:dyDescent="0.25">
      <c r="A62" s="240" t="s">
        <v>25</v>
      </c>
      <c r="B62" s="240"/>
      <c r="C62" s="240"/>
      <c r="D62" s="240"/>
      <c r="E62" s="240"/>
      <c r="F62" s="240"/>
      <c r="G62" s="240"/>
      <c r="H62" s="173">
        <f>Dados!BQ11</f>
        <v>0</v>
      </c>
      <c r="I62" s="173"/>
      <c r="J62" s="173"/>
      <c r="K62" s="173"/>
      <c r="L62" s="169">
        <f>' ANEX 10 - 2020'!Y62</f>
        <v>0</v>
      </c>
      <c r="M62" s="169"/>
      <c r="N62" s="169"/>
      <c r="O62" s="169"/>
      <c r="P62" s="169"/>
      <c r="Q62" s="169">
        <f>Dados!BS11</f>
        <v>0</v>
      </c>
      <c r="R62" s="169"/>
      <c r="S62" s="169"/>
      <c r="T62" s="169"/>
      <c r="U62" s="169">
        <f t="shared" si="0"/>
        <v>0</v>
      </c>
      <c r="V62" s="169"/>
      <c r="W62" s="169"/>
      <c r="X62" s="169"/>
      <c r="Y62" s="169">
        <f>Dados!BU11</f>
        <v>0</v>
      </c>
      <c r="Z62" s="169"/>
      <c r="AA62" s="169"/>
      <c r="AB62" s="169"/>
    </row>
    <row r="63" spans="1:28" x14ac:dyDescent="0.25">
      <c r="A63" s="240" t="s">
        <v>100</v>
      </c>
      <c r="B63" s="240"/>
      <c r="C63" s="240"/>
      <c r="D63" s="240"/>
      <c r="E63" s="240"/>
      <c r="F63" s="240"/>
      <c r="G63" s="240"/>
      <c r="H63" s="173">
        <f>Dados!BQ12</f>
        <v>0</v>
      </c>
      <c r="I63" s="173"/>
      <c r="J63" s="173"/>
      <c r="K63" s="173"/>
      <c r="L63" s="169">
        <f>' ANEX 10 - 2020'!Y63</f>
        <v>0</v>
      </c>
      <c r="M63" s="169"/>
      <c r="N63" s="169"/>
      <c r="O63" s="169"/>
      <c r="P63" s="169"/>
      <c r="Q63" s="169">
        <f>Dados!BS12</f>
        <v>0</v>
      </c>
      <c r="R63" s="169"/>
      <c r="S63" s="169"/>
      <c r="T63" s="169"/>
      <c r="U63" s="169">
        <f t="shared" si="0"/>
        <v>0</v>
      </c>
      <c r="V63" s="169"/>
      <c r="W63" s="169"/>
      <c r="X63" s="169"/>
      <c r="Y63" s="169">
        <f>Dados!BU12</f>
        <v>0</v>
      </c>
      <c r="Z63" s="169"/>
      <c r="AA63" s="169"/>
      <c r="AB63" s="169"/>
    </row>
    <row r="64" spans="1:28" ht="16.5" customHeight="1" x14ac:dyDescent="0.25">
      <c r="A64" s="241" t="s">
        <v>27</v>
      </c>
      <c r="B64" s="241"/>
      <c r="C64" s="241"/>
      <c r="D64" s="241"/>
      <c r="E64" s="241"/>
      <c r="F64" s="241"/>
      <c r="G64" s="241"/>
      <c r="H64" s="173">
        <f>Dados!BQ13</f>
        <v>0</v>
      </c>
      <c r="I64" s="173"/>
      <c r="J64" s="173"/>
      <c r="K64" s="173"/>
      <c r="L64" s="169">
        <f>' ANEX 10 - 2020'!Y64</f>
        <v>0</v>
      </c>
      <c r="M64" s="169"/>
      <c r="N64" s="169"/>
      <c r="O64" s="169"/>
      <c r="P64" s="169"/>
      <c r="Q64" s="169">
        <f>Dados!BS13</f>
        <v>0</v>
      </c>
      <c r="R64" s="169"/>
      <c r="S64" s="169"/>
      <c r="T64" s="169"/>
      <c r="U64" s="169">
        <f t="shared" si="0"/>
        <v>0</v>
      </c>
      <c r="V64" s="169"/>
      <c r="W64" s="169"/>
      <c r="X64" s="169"/>
      <c r="Y64" s="169">
        <f>Dados!BU13</f>
        <v>0</v>
      </c>
      <c r="Z64" s="169"/>
      <c r="AA64" s="169"/>
      <c r="AB64" s="169"/>
    </row>
    <row r="65" spans="1:28" x14ac:dyDescent="0.25">
      <c r="A65" s="240" t="s">
        <v>101</v>
      </c>
      <c r="B65" s="240"/>
      <c r="C65" s="240"/>
      <c r="D65" s="240"/>
      <c r="E65" s="240"/>
      <c r="F65" s="240"/>
      <c r="G65" s="240"/>
      <c r="H65" s="173">
        <f>Dados!BQ14</f>
        <v>0</v>
      </c>
      <c r="I65" s="173"/>
      <c r="J65" s="173"/>
      <c r="K65" s="173"/>
      <c r="L65" s="169">
        <f>' ANEX 10 - 2020'!Y65</f>
        <v>0</v>
      </c>
      <c r="M65" s="169"/>
      <c r="N65" s="169"/>
      <c r="O65" s="169"/>
      <c r="P65" s="169"/>
      <c r="Q65" s="169">
        <f>Dados!BS14</f>
        <v>0</v>
      </c>
      <c r="R65" s="169"/>
      <c r="S65" s="169"/>
      <c r="T65" s="169"/>
      <c r="U65" s="169">
        <f t="shared" si="0"/>
        <v>0</v>
      </c>
      <c r="V65" s="169"/>
      <c r="W65" s="169"/>
      <c r="X65" s="169"/>
      <c r="Y65" s="169">
        <f>Dados!BU14</f>
        <v>0</v>
      </c>
      <c r="Z65" s="169"/>
      <c r="AA65" s="169"/>
      <c r="AB65" s="169"/>
    </row>
    <row r="66" spans="1:28" ht="13.5" customHeight="1" x14ac:dyDescent="0.25">
      <c r="A66" s="241" t="s">
        <v>29</v>
      </c>
      <c r="B66" s="241"/>
      <c r="C66" s="241"/>
      <c r="D66" s="241"/>
      <c r="E66" s="241"/>
      <c r="F66" s="241"/>
      <c r="G66" s="241"/>
      <c r="H66" s="173">
        <f>Dados!BQ15</f>
        <v>0</v>
      </c>
      <c r="I66" s="173"/>
      <c r="J66" s="173"/>
      <c r="K66" s="173"/>
      <c r="L66" s="169">
        <f>' ANEX 10 - 2020'!Y66</f>
        <v>0</v>
      </c>
      <c r="M66" s="169"/>
      <c r="N66" s="169"/>
      <c r="O66" s="169"/>
      <c r="P66" s="169"/>
      <c r="Q66" s="169">
        <f>Dados!BS15</f>
        <v>0</v>
      </c>
      <c r="R66" s="169"/>
      <c r="S66" s="169"/>
      <c r="T66" s="169"/>
      <c r="U66" s="169">
        <f t="shared" si="0"/>
        <v>0</v>
      </c>
      <c r="V66" s="169"/>
      <c r="W66" s="169"/>
      <c r="X66" s="169"/>
      <c r="Y66" s="169">
        <f>Dados!BU15</f>
        <v>0</v>
      </c>
      <c r="Z66" s="169"/>
      <c r="AA66" s="169"/>
      <c r="AB66" s="169"/>
    </row>
    <row r="67" spans="1:28" x14ac:dyDescent="0.25">
      <c r="A67" s="240" t="s">
        <v>120</v>
      </c>
      <c r="B67" s="240"/>
      <c r="C67" s="240"/>
      <c r="D67" s="240"/>
      <c r="E67" s="240"/>
      <c r="F67" s="240"/>
      <c r="G67" s="240"/>
      <c r="H67" s="173">
        <f>Dados!BQ16</f>
        <v>0</v>
      </c>
      <c r="I67" s="173"/>
      <c r="J67" s="173"/>
      <c r="K67" s="173"/>
      <c r="L67" s="169">
        <f>' ANEX 10 - 2020'!Y67</f>
        <v>0</v>
      </c>
      <c r="M67" s="169"/>
      <c r="N67" s="169"/>
      <c r="O67" s="169"/>
      <c r="P67" s="169"/>
      <c r="Q67" s="169">
        <f>Dados!BS16</f>
        <v>0</v>
      </c>
      <c r="R67" s="169"/>
      <c r="S67" s="169"/>
      <c r="T67" s="169"/>
      <c r="U67" s="169">
        <f t="shared" si="0"/>
        <v>0</v>
      </c>
      <c r="V67" s="169"/>
      <c r="W67" s="169"/>
      <c r="X67" s="169"/>
      <c r="Y67" s="169">
        <f>Dados!BU16</f>
        <v>0</v>
      </c>
      <c r="Z67" s="169"/>
      <c r="AA67" s="169"/>
      <c r="AB67" s="169"/>
    </row>
    <row r="68" spans="1:28" ht="13.5" customHeight="1" x14ac:dyDescent="0.25">
      <c r="A68" s="241" t="s">
        <v>102</v>
      </c>
      <c r="B68" s="241"/>
      <c r="C68" s="241"/>
      <c r="D68" s="241"/>
      <c r="E68" s="241"/>
      <c r="F68" s="241"/>
      <c r="G68" s="241"/>
      <c r="H68" s="173">
        <f>Dados!BQ17</f>
        <v>0</v>
      </c>
      <c r="I68" s="173"/>
      <c r="J68" s="173"/>
      <c r="K68" s="173"/>
      <c r="L68" s="169">
        <f>' ANEX 10 - 2020'!Y68</f>
        <v>0</v>
      </c>
      <c r="M68" s="169"/>
      <c r="N68" s="169"/>
      <c r="O68" s="169"/>
      <c r="P68" s="169"/>
      <c r="Q68" s="169">
        <f>Dados!BS17</f>
        <v>0</v>
      </c>
      <c r="R68" s="169"/>
      <c r="S68" s="169"/>
      <c r="T68" s="169"/>
      <c r="U68" s="169">
        <f t="shared" si="0"/>
        <v>0</v>
      </c>
      <c r="V68" s="169"/>
      <c r="W68" s="169"/>
      <c r="X68" s="169"/>
      <c r="Y68" s="169">
        <f>Dados!BU17</f>
        <v>0</v>
      </c>
      <c r="Z68" s="169"/>
      <c r="AA68" s="169"/>
      <c r="AB68" s="169"/>
    </row>
    <row r="69" spans="1:28" ht="13.5" customHeight="1" x14ac:dyDescent="0.25">
      <c r="A69" s="242" t="s">
        <v>51</v>
      </c>
      <c r="B69" s="242"/>
      <c r="C69" s="242"/>
      <c r="D69" s="242"/>
      <c r="E69" s="242"/>
      <c r="F69" s="242"/>
      <c r="G69" s="242"/>
      <c r="H69" s="173">
        <f>SUM(H53:K68)</f>
        <v>0</v>
      </c>
      <c r="I69" s="173"/>
      <c r="J69" s="173"/>
      <c r="K69" s="173"/>
      <c r="L69" s="169">
        <f>SUM(L53:P68)</f>
        <v>1556.3</v>
      </c>
      <c r="M69" s="169"/>
      <c r="N69" s="169"/>
      <c r="O69" s="169"/>
      <c r="P69" s="169"/>
      <c r="Q69" s="169">
        <f>SUM(Q53:T68)</f>
        <v>0</v>
      </c>
      <c r="R69" s="169"/>
      <c r="S69" s="169"/>
      <c r="T69" s="169"/>
      <c r="U69" s="169">
        <f>SUM(U53:X68)</f>
        <v>1556.3</v>
      </c>
      <c r="V69" s="169"/>
      <c r="W69" s="169"/>
      <c r="X69" s="169"/>
      <c r="Y69" s="169">
        <f>SUM(Y53:AB68)</f>
        <v>0</v>
      </c>
      <c r="Z69" s="169"/>
      <c r="AA69" s="169"/>
      <c r="AB69" s="169"/>
    </row>
    <row r="70" spans="1:28" x14ac:dyDescent="0.25">
      <c r="A70" s="229" t="s">
        <v>87</v>
      </c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1"/>
    </row>
    <row r="71" spans="1:28" x14ac:dyDescent="0.25">
      <c r="A71" s="232" t="s">
        <v>103</v>
      </c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4"/>
    </row>
    <row r="72" spans="1:28" ht="70.5" customHeight="1" x14ac:dyDescent="0.25">
      <c r="A72" s="165" t="s">
        <v>89</v>
      </c>
      <c r="B72" s="165"/>
      <c r="C72" s="165"/>
      <c r="D72" s="165"/>
      <c r="E72" s="165"/>
      <c r="F72" s="165"/>
      <c r="G72" s="165"/>
      <c r="H72" s="165" t="s">
        <v>90</v>
      </c>
      <c r="I72" s="165"/>
      <c r="J72" s="165"/>
      <c r="K72" s="165"/>
      <c r="L72" s="165" t="s">
        <v>91</v>
      </c>
      <c r="M72" s="165"/>
      <c r="N72" s="165"/>
      <c r="O72" s="165"/>
      <c r="P72" s="165"/>
      <c r="Q72" s="165" t="s">
        <v>92</v>
      </c>
      <c r="R72" s="165"/>
      <c r="S72" s="165"/>
      <c r="T72" s="165"/>
      <c r="U72" s="165" t="s">
        <v>93</v>
      </c>
      <c r="V72" s="165"/>
      <c r="W72" s="165"/>
      <c r="X72" s="165"/>
      <c r="Y72" s="165" t="s">
        <v>94</v>
      </c>
      <c r="Z72" s="165"/>
      <c r="AA72" s="165"/>
      <c r="AB72" s="165"/>
    </row>
    <row r="73" spans="1:28" ht="12.75" customHeight="1" x14ac:dyDescent="0.25">
      <c r="A73" s="243" t="s">
        <v>95</v>
      </c>
      <c r="B73" s="243"/>
      <c r="C73" s="243"/>
      <c r="D73" s="243"/>
      <c r="E73" s="243"/>
      <c r="F73" s="243"/>
      <c r="G73" s="243"/>
      <c r="H73" s="173">
        <f>Dados!BL2</f>
        <v>0</v>
      </c>
      <c r="I73" s="173"/>
      <c r="J73" s="173"/>
      <c r="K73" s="173"/>
      <c r="L73" s="173">
        <f>' ANEX 10 - 2020'!Y73</f>
        <v>2193.2399999999998</v>
      </c>
      <c r="M73" s="173"/>
      <c r="N73" s="173"/>
      <c r="O73" s="173"/>
      <c r="P73" s="173"/>
      <c r="Q73" s="173">
        <f>Dados!BN2</f>
        <v>0</v>
      </c>
      <c r="R73" s="173"/>
      <c r="S73" s="173"/>
      <c r="T73" s="173"/>
      <c r="U73" s="173">
        <f>L73+Q73</f>
        <v>2193.2399999999998</v>
      </c>
      <c r="V73" s="173"/>
      <c r="W73" s="173"/>
      <c r="X73" s="173"/>
      <c r="Y73" s="166">
        <f>Dados!BP2</f>
        <v>0</v>
      </c>
      <c r="Z73" s="167"/>
      <c r="AA73" s="167"/>
      <c r="AB73" s="168"/>
    </row>
    <row r="74" spans="1:28" ht="13.5" customHeight="1" x14ac:dyDescent="0.25">
      <c r="A74" s="243" t="s">
        <v>96</v>
      </c>
      <c r="B74" s="243"/>
      <c r="C74" s="243"/>
      <c r="D74" s="243"/>
      <c r="E74" s="243"/>
      <c r="F74" s="243"/>
      <c r="G74" s="243"/>
      <c r="H74" s="173">
        <f>Dados!BL3</f>
        <v>0</v>
      </c>
      <c r="I74" s="173"/>
      <c r="J74" s="173"/>
      <c r="K74" s="173"/>
      <c r="L74" s="173">
        <f>' ANEX 10 - 2020'!Y74</f>
        <v>4482</v>
      </c>
      <c r="M74" s="173"/>
      <c r="N74" s="173"/>
      <c r="O74" s="173"/>
      <c r="P74" s="173"/>
      <c r="Q74" s="173">
        <f>Dados!BN3</f>
        <v>0</v>
      </c>
      <c r="R74" s="173"/>
      <c r="S74" s="173"/>
      <c r="T74" s="173"/>
      <c r="U74" s="173">
        <f t="shared" ref="U74:U88" si="1">L74+Q74</f>
        <v>4482</v>
      </c>
      <c r="V74" s="173"/>
      <c r="W74" s="173"/>
      <c r="X74" s="173"/>
      <c r="Y74" s="166">
        <f>Dados!BP3</f>
        <v>0</v>
      </c>
      <c r="Z74" s="167"/>
      <c r="AA74" s="167"/>
      <c r="AB74" s="168"/>
    </row>
    <row r="75" spans="1:28" ht="12.75" customHeight="1" x14ac:dyDescent="0.25">
      <c r="A75" s="244" t="s">
        <v>97</v>
      </c>
      <c r="B75" s="244"/>
      <c r="C75" s="244"/>
      <c r="D75" s="244"/>
      <c r="E75" s="244"/>
      <c r="F75" s="244"/>
      <c r="G75" s="244"/>
      <c r="H75" s="173">
        <f>Dados!BL4</f>
        <v>0</v>
      </c>
      <c r="I75" s="173"/>
      <c r="J75" s="173"/>
      <c r="K75" s="173"/>
      <c r="L75" s="173">
        <f>' ANEX 10 - 2020'!Y75</f>
        <v>0</v>
      </c>
      <c r="M75" s="173"/>
      <c r="N75" s="173"/>
      <c r="O75" s="173"/>
      <c r="P75" s="173"/>
      <c r="Q75" s="173">
        <f>Dados!BN4</f>
        <v>0</v>
      </c>
      <c r="R75" s="173"/>
      <c r="S75" s="173"/>
      <c r="T75" s="173"/>
      <c r="U75" s="173">
        <f t="shared" si="1"/>
        <v>0</v>
      </c>
      <c r="V75" s="173"/>
      <c r="W75" s="173"/>
      <c r="X75" s="173"/>
      <c r="Y75" s="166">
        <f>Dados!BP4</f>
        <v>0</v>
      </c>
      <c r="Z75" s="167"/>
      <c r="AA75" s="167"/>
      <c r="AB75" s="168"/>
    </row>
    <row r="76" spans="1:28" x14ac:dyDescent="0.25">
      <c r="A76" s="243" t="s">
        <v>98</v>
      </c>
      <c r="B76" s="243"/>
      <c r="C76" s="243"/>
      <c r="D76" s="243"/>
      <c r="E76" s="243"/>
      <c r="F76" s="243"/>
      <c r="G76" s="243"/>
      <c r="H76" s="173">
        <f>Dados!BL5</f>
        <v>0</v>
      </c>
      <c r="I76" s="173"/>
      <c r="J76" s="173"/>
      <c r="K76" s="173"/>
      <c r="L76" s="173">
        <f>' ANEX 10 - 2020'!Y76</f>
        <v>0</v>
      </c>
      <c r="M76" s="173"/>
      <c r="N76" s="173"/>
      <c r="O76" s="173"/>
      <c r="P76" s="173"/>
      <c r="Q76" s="173">
        <f>Dados!BN5</f>
        <v>0</v>
      </c>
      <c r="R76" s="173"/>
      <c r="S76" s="173"/>
      <c r="T76" s="173"/>
      <c r="U76" s="173">
        <f t="shared" si="1"/>
        <v>0</v>
      </c>
      <c r="V76" s="173"/>
      <c r="W76" s="173"/>
      <c r="X76" s="173"/>
      <c r="Y76" s="166">
        <f>Dados!BP5</f>
        <v>0</v>
      </c>
      <c r="Z76" s="167"/>
      <c r="AA76" s="167"/>
      <c r="AB76" s="168"/>
    </row>
    <row r="77" spans="1:28" ht="12.75" customHeight="1" x14ac:dyDescent="0.25">
      <c r="A77" s="244" t="s">
        <v>21</v>
      </c>
      <c r="B77" s="244"/>
      <c r="C77" s="244"/>
      <c r="D77" s="244"/>
      <c r="E77" s="244"/>
      <c r="F77" s="244"/>
      <c r="G77" s="244"/>
      <c r="H77" s="173">
        <f>Dados!BL6</f>
        <v>0</v>
      </c>
      <c r="I77" s="173"/>
      <c r="J77" s="173"/>
      <c r="K77" s="173"/>
      <c r="L77" s="173">
        <f>' ANEX 10 - 2020'!Y77</f>
        <v>0</v>
      </c>
      <c r="M77" s="173"/>
      <c r="N77" s="173"/>
      <c r="O77" s="173"/>
      <c r="P77" s="173"/>
      <c r="Q77" s="173">
        <f>Dados!BN6</f>
        <v>0</v>
      </c>
      <c r="R77" s="173"/>
      <c r="S77" s="173"/>
      <c r="T77" s="173"/>
      <c r="U77" s="173">
        <f t="shared" si="1"/>
        <v>0</v>
      </c>
      <c r="V77" s="173"/>
      <c r="W77" s="173"/>
      <c r="X77" s="173"/>
      <c r="Y77" s="166">
        <f>Dados!BP6</f>
        <v>0</v>
      </c>
      <c r="Z77" s="167"/>
      <c r="AA77" s="167"/>
      <c r="AB77" s="168"/>
    </row>
    <row r="78" spans="1:28" x14ac:dyDescent="0.25">
      <c r="A78" s="243" t="s">
        <v>22</v>
      </c>
      <c r="B78" s="243"/>
      <c r="C78" s="243"/>
      <c r="D78" s="243"/>
      <c r="E78" s="243"/>
      <c r="F78" s="243"/>
      <c r="G78" s="243"/>
      <c r="H78" s="173">
        <f>Dados!BL7</f>
        <v>0</v>
      </c>
      <c r="I78" s="173"/>
      <c r="J78" s="173"/>
      <c r="K78" s="173"/>
      <c r="L78" s="173">
        <f>' ANEX 10 - 2020'!Y78</f>
        <v>0</v>
      </c>
      <c r="M78" s="173"/>
      <c r="N78" s="173"/>
      <c r="O78" s="173"/>
      <c r="P78" s="173"/>
      <c r="Q78" s="173">
        <f>Dados!BN7</f>
        <v>0</v>
      </c>
      <c r="R78" s="173"/>
      <c r="S78" s="173"/>
      <c r="T78" s="173"/>
      <c r="U78" s="173">
        <f t="shared" si="1"/>
        <v>0</v>
      </c>
      <c r="V78" s="173"/>
      <c r="W78" s="173"/>
      <c r="X78" s="173"/>
      <c r="Y78" s="166">
        <f>Dados!BP7</f>
        <v>0</v>
      </c>
      <c r="Z78" s="167"/>
      <c r="AA78" s="167"/>
      <c r="AB78" s="168"/>
    </row>
    <row r="79" spans="1:28" ht="12" customHeight="1" x14ac:dyDescent="0.25">
      <c r="A79" s="244" t="s">
        <v>99</v>
      </c>
      <c r="B79" s="244"/>
      <c r="C79" s="244"/>
      <c r="D79" s="244"/>
      <c r="E79" s="244"/>
      <c r="F79" s="244"/>
      <c r="G79" s="244"/>
      <c r="H79" s="173">
        <f>Dados!BL8</f>
        <v>0</v>
      </c>
      <c r="I79" s="173"/>
      <c r="J79" s="173"/>
      <c r="K79" s="173"/>
      <c r="L79" s="173">
        <f>' ANEX 10 - 2020'!Y79</f>
        <v>0</v>
      </c>
      <c r="M79" s="173"/>
      <c r="N79" s="173"/>
      <c r="O79" s="173"/>
      <c r="P79" s="173"/>
      <c r="Q79" s="173">
        <f>Dados!BN8</f>
        <v>0</v>
      </c>
      <c r="R79" s="173"/>
      <c r="S79" s="173"/>
      <c r="T79" s="173"/>
      <c r="U79" s="173">
        <f t="shared" si="1"/>
        <v>0</v>
      </c>
      <c r="V79" s="173"/>
      <c r="W79" s="173"/>
      <c r="X79" s="173"/>
      <c r="Y79" s="166">
        <f>Dados!BP8</f>
        <v>0</v>
      </c>
      <c r="Z79" s="167"/>
      <c r="AA79" s="167"/>
      <c r="AB79" s="168"/>
    </row>
    <row r="80" spans="1:28" x14ac:dyDescent="0.25">
      <c r="A80" s="243" t="s">
        <v>23</v>
      </c>
      <c r="B80" s="243"/>
      <c r="C80" s="243"/>
      <c r="D80" s="243"/>
      <c r="E80" s="243"/>
      <c r="F80" s="243"/>
      <c r="G80" s="243"/>
      <c r="H80" s="173">
        <f>Dados!BL9</f>
        <v>0</v>
      </c>
      <c r="I80" s="173"/>
      <c r="J80" s="173"/>
      <c r="K80" s="173"/>
      <c r="L80" s="173">
        <f>' ANEX 10 - 2020'!Y80</f>
        <v>0</v>
      </c>
      <c r="M80" s="173"/>
      <c r="N80" s="173"/>
      <c r="O80" s="173"/>
      <c r="P80" s="173"/>
      <c r="Q80" s="173">
        <f>Dados!BN9</f>
        <v>0</v>
      </c>
      <c r="R80" s="173"/>
      <c r="S80" s="173"/>
      <c r="T80" s="173"/>
      <c r="U80" s="173">
        <f t="shared" si="1"/>
        <v>0</v>
      </c>
      <c r="V80" s="173"/>
      <c r="W80" s="173"/>
      <c r="X80" s="173"/>
      <c r="Y80" s="166">
        <f>Dados!BP9</f>
        <v>0</v>
      </c>
      <c r="Z80" s="167"/>
      <c r="AA80" s="167"/>
      <c r="AB80" s="168"/>
    </row>
    <row r="81" spans="1:28" x14ac:dyDescent="0.25">
      <c r="A81" s="243" t="s">
        <v>24</v>
      </c>
      <c r="B81" s="243"/>
      <c r="C81" s="243"/>
      <c r="D81" s="243"/>
      <c r="E81" s="243"/>
      <c r="F81" s="243"/>
      <c r="G81" s="243"/>
      <c r="H81" s="173">
        <f>Dados!BL10</f>
        <v>0</v>
      </c>
      <c r="I81" s="173"/>
      <c r="J81" s="173"/>
      <c r="K81" s="173"/>
      <c r="L81" s="173">
        <f>' ANEX 10 - 2020'!Y81</f>
        <v>0</v>
      </c>
      <c r="M81" s="173"/>
      <c r="N81" s="173"/>
      <c r="O81" s="173"/>
      <c r="P81" s="173"/>
      <c r="Q81" s="173">
        <f>Dados!BN10</f>
        <v>0</v>
      </c>
      <c r="R81" s="173"/>
      <c r="S81" s="173"/>
      <c r="T81" s="173"/>
      <c r="U81" s="173">
        <f t="shared" si="1"/>
        <v>0</v>
      </c>
      <c r="V81" s="173"/>
      <c r="W81" s="173"/>
      <c r="X81" s="173"/>
      <c r="Y81" s="166">
        <f>Dados!BP10</f>
        <v>0</v>
      </c>
      <c r="Z81" s="167"/>
      <c r="AA81" s="167"/>
      <c r="AB81" s="168"/>
    </row>
    <row r="82" spans="1:28" x14ac:dyDescent="0.25">
      <c r="A82" s="243" t="s">
        <v>25</v>
      </c>
      <c r="B82" s="243"/>
      <c r="C82" s="243"/>
      <c r="D82" s="243"/>
      <c r="E82" s="243"/>
      <c r="F82" s="243"/>
      <c r="G82" s="243"/>
      <c r="H82" s="173">
        <f>Dados!BL11</f>
        <v>0</v>
      </c>
      <c r="I82" s="173"/>
      <c r="J82" s="173"/>
      <c r="K82" s="173"/>
      <c r="L82" s="173">
        <f>' ANEX 10 - 2020'!Y82</f>
        <v>0</v>
      </c>
      <c r="M82" s="173"/>
      <c r="N82" s="173"/>
      <c r="O82" s="173"/>
      <c r="P82" s="173"/>
      <c r="Q82" s="173">
        <f>Dados!BN11</f>
        <v>0</v>
      </c>
      <c r="R82" s="173"/>
      <c r="S82" s="173"/>
      <c r="T82" s="173"/>
      <c r="U82" s="173">
        <f t="shared" si="1"/>
        <v>0</v>
      </c>
      <c r="V82" s="173"/>
      <c r="W82" s="173"/>
      <c r="X82" s="173"/>
      <c r="Y82" s="166">
        <f>Dados!BP11</f>
        <v>0</v>
      </c>
      <c r="Z82" s="167"/>
      <c r="AA82" s="167"/>
      <c r="AB82" s="168"/>
    </row>
    <row r="83" spans="1:28" x14ac:dyDescent="0.25">
      <c r="A83" s="243" t="s">
        <v>100</v>
      </c>
      <c r="B83" s="243"/>
      <c r="C83" s="243"/>
      <c r="D83" s="243"/>
      <c r="E83" s="243"/>
      <c r="F83" s="243"/>
      <c r="G83" s="243"/>
      <c r="H83" s="173">
        <f>Dados!BL12</f>
        <v>0</v>
      </c>
      <c r="I83" s="173"/>
      <c r="J83" s="173"/>
      <c r="K83" s="173"/>
      <c r="L83" s="173">
        <f>' ANEX 10 - 2020'!Y83</f>
        <v>0</v>
      </c>
      <c r="M83" s="173"/>
      <c r="N83" s="173"/>
      <c r="O83" s="173"/>
      <c r="P83" s="173"/>
      <c r="Q83" s="173">
        <f>Dados!BN12</f>
        <v>0</v>
      </c>
      <c r="R83" s="173"/>
      <c r="S83" s="173"/>
      <c r="T83" s="173"/>
      <c r="U83" s="173">
        <f t="shared" si="1"/>
        <v>0</v>
      </c>
      <c r="V83" s="173"/>
      <c r="W83" s="173"/>
      <c r="X83" s="173"/>
      <c r="Y83" s="166">
        <f>Dados!BP12</f>
        <v>0</v>
      </c>
      <c r="Z83" s="167"/>
      <c r="AA83" s="167"/>
      <c r="AB83" s="168"/>
    </row>
    <row r="84" spans="1:28" ht="14.25" customHeight="1" x14ac:dyDescent="0.25">
      <c r="A84" s="244" t="s">
        <v>27</v>
      </c>
      <c r="B84" s="244"/>
      <c r="C84" s="244"/>
      <c r="D84" s="244"/>
      <c r="E84" s="244"/>
      <c r="F84" s="244"/>
      <c r="G84" s="244"/>
      <c r="H84" s="173">
        <f>Dados!BL13</f>
        <v>0</v>
      </c>
      <c r="I84" s="173"/>
      <c r="J84" s="173"/>
      <c r="K84" s="173"/>
      <c r="L84" s="173">
        <f>' ANEX 10 - 2020'!Y84</f>
        <v>0</v>
      </c>
      <c r="M84" s="173"/>
      <c r="N84" s="173"/>
      <c r="O84" s="173"/>
      <c r="P84" s="173"/>
      <c r="Q84" s="173">
        <f>Dados!BN13</f>
        <v>0</v>
      </c>
      <c r="R84" s="173"/>
      <c r="S84" s="173"/>
      <c r="T84" s="173"/>
      <c r="U84" s="173">
        <f t="shared" si="1"/>
        <v>0</v>
      </c>
      <c r="V84" s="173"/>
      <c r="W84" s="173"/>
      <c r="X84" s="173"/>
      <c r="Y84" s="166">
        <f>Dados!BP13</f>
        <v>0</v>
      </c>
      <c r="Z84" s="167"/>
      <c r="AA84" s="167"/>
      <c r="AB84" s="168"/>
    </row>
    <row r="85" spans="1:28" x14ac:dyDescent="0.25">
      <c r="A85" s="243" t="s">
        <v>101</v>
      </c>
      <c r="B85" s="243"/>
      <c r="C85" s="243"/>
      <c r="D85" s="243"/>
      <c r="E85" s="243"/>
      <c r="F85" s="243"/>
      <c r="G85" s="243"/>
      <c r="H85" s="173">
        <f>Dados!BL14</f>
        <v>0</v>
      </c>
      <c r="I85" s="173"/>
      <c r="J85" s="173"/>
      <c r="K85" s="173"/>
      <c r="L85" s="173">
        <f>' ANEX 10 - 2020'!Y85</f>
        <v>0</v>
      </c>
      <c r="M85" s="173"/>
      <c r="N85" s="173"/>
      <c r="O85" s="173"/>
      <c r="P85" s="173"/>
      <c r="Q85" s="173">
        <f>Dados!BN14</f>
        <v>0</v>
      </c>
      <c r="R85" s="173"/>
      <c r="S85" s="173"/>
      <c r="T85" s="173"/>
      <c r="U85" s="173">
        <f t="shared" si="1"/>
        <v>0</v>
      </c>
      <c r="V85" s="173"/>
      <c r="W85" s="173"/>
      <c r="X85" s="173"/>
      <c r="Y85" s="166">
        <f>Dados!BP14</f>
        <v>0</v>
      </c>
      <c r="Z85" s="167"/>
      <c r="AA85" s="167"/>
      <c r="AB85" s="168"/>
    </row>
    <row r="86" spans="1:28" ht="11.25" customHeight="1" x14ac:dyDescent="0.25">
      <c r="A86" s="244" t="s">
        <v>29</v>
      </c>
      <c r="B86" s="244"/>
      <c r="C86" s="244"/>
      <c r="D86" s="244"/>
      <c r="E86" s="244"/>
      <c r="F86" s="244"/>
      <c r="G86" s="244"/>
      <c r="H86" s="173">
        <f>Dados!BL15</f>
        <v>0</v>
      </c>
      <c r="I86" s="173"/>
      <c r="J86" s="173"/>
      <c r="K86" s="173"/>
      <c r="L86" s="173">
        <f>' ANEX 10 - 2020'!Y86</f>
        <v>0</v>
      </c>
      <c r="M86" s="173"/>
      <c r="N86" s="173"/>
      <c r="O86" s="173"/>
      <c r="P86" s="173"/>
      <c r="Q86" s="173">
        <f>Dados!BN15</f>
        <v>0</v>
      </c>
      <c r="R86" s="173"/>
      <c r="S86" s="173"/>
      <c r="T86" s="173"/>
      <c r="U86" s="173">
        <f t="shared" si="1"/>
        <v>0</v>
      </c>
      <c r="V86" s="173"/>
      <c r="W86" s="173"/>
      <c r="X86" s="173"/>
      <c r="Y86" s="166">
        <f>Dados!BP15</f>
        <v>0</v>
      </c>
      <c r="Z86" s="167"/>
      <c r="AA86" s="167"/>
      <c r="AB86" s="168"/>
    </row>
    <row r="87" spans="1:28" x14ac:dyDescent="0.25">
      <c r="A87" s="245" t="s">
        <v>120</v>
      </c>
      <c r="B87" s="245"/>
      <c r="C87" s="245"/>
      <c r="D87" s="245"/>
      <c r="E87" s="245"/>
      <c r="F87" s="245"/>
      <c r="G87" s="245"/>
      <c r="H87" s="173">
        <f>Dados!BL16</f>
        <v>0</v>
      </c>
      <c r="I87" s="173"/>
      <c r="J87" s="173"/>
      <c r="K87" s="173"/>
      <c r="L87" s="173">
        <f>' ANEX 10 - 2020'!Y87</f>
        <v>0</v>
      </c>
      <c r="M87" s="173"/>
      <c r="N87" s="173"/>
      <c r="O87" s="173"/>
      <c r="P87" s="173"/>
      <c r="Q87" s="173">
        <f>Dados!BN16</f>
        <v>0</v>
      </c>
      <c r="R87" s="173"/>
      <c r="S87" s="173"/>
      <c r="T87" s="173"/>
      <c r="U87" s="173">
        <f t="shared" si="1"/>
        <v>0</v>
      </c>
      <c r="V87" s="173"/>
      <c r="W87" s="173"/>
      <c r="X87" s="173"/>
      <c r="Y87" s="166">
        <f>Dados!BP16</f>
        <v>0</v>
      </c>
      <c r="Z87" s="167"/>
      <c r="AA87" s="167"/>
      <c r="AB87" s="168"/>
    </row>
    <row r="88" spans="1:28" ht="13.5" customHeight="1" x14ac:dyDescent="0.25">
      <c r="A88" s="244" t="s">
        <v>102</v>
      </c>
      <c r="B88" s="244"/>
      <c r="C88" s="244"/>
      <c r="D88" s="244"/>
      <c r="E88" s="244"/>
      <c r="F88" s="244"/>
      <c r="G88" s="244"/>
      <c r="H88" s="173">
        <f>Dados!BL17</f>
        <v>0</v>
      </c>
      <c r="I88" s="173"/>
      <c r="J88" s="173"/>
      <c r="K88" s="173"/>
      <c r="L88" s="173">
        <f>' ANEX 10 - 2020'!Y88</f>
        <v>0</v>
      </c>
      <c r="M88" s="173"/>
      <c r="N88" s="173"/>
      <c r="O88" s="173"/>
      <c r="P88" s="173"/>
      <c r="Q88" s="173">
        <f>Dados!BN17</f>
        <v>0</v>
      </c>
      <c r="R88" s="173"/>
      <c r="S88" s="173"/>
      <c r="T88" s="173"/>
      <c r="U88" s="173">
        <f t="shared" si="1"/>
        <v>0</v>
      </c>
      <c r="V88" s="173"/>
      <c r="W88" s="173"/>
      <c r="X88" s="173"/>
      <c r="Y88" s="166">
        <f>Dados!BP17</f>
        <v>0</v>
      </c>
      <c r="Z88" s="167"/>
      <c r="AA88" s="167"/>
      <c r="AB88" s="168"/>
    </row>
    <row r="89" spans="1:28" ht="13.5" customHeight="1" x14ac:dyDescent="0.25">
      <c r="A89" s="264" t="s">
        <v>51</v>
      </c>
      <c r="B89" s="264"/>
      <c r="C89" s="264"/>
      <c r="D89" s="264"/>
      <c r="E89" s="264"/>
      <c r="F89" s="264"/>
      <c r="G89" s="264"/>
      <c r="H89" s="173">
        <f>SUM(H73:K88)</f>
        <v>0</v>
      </c>
      <c r="I89" s="173"/>
      <c r="J89" s="173"/>
      <c r="K89" s="173"/>
      <c r="L89" s="173">
        <f>SUM(L73:P88)</f>
        <v>6675.24</v>
      </c>
      <c r="M89" s="173"/>
      <c r="N89" s="173"/>
      <c r="O89" s="173"/>
      <c r="P89" s="173"/>
      <c r="Q89" s="173">
        <f>SUM(Q73:T88)</f>
        <v>0</v>
      </c>
      <c r="R89" s="173"/>
      <c r="S89" s="173"/>
      <c r="T89" s="173"/>
      <c r="U89" s="173">
        <f>SUM(U73:X88)</f>
        <v>6675.24</v>
      </c>
      <c r="V89" s="173"/>
      <c r="W89" s="173"/>
      <c r="X89" s="173"/>
      <c r="Y89" s="173">
        <f>SUM(Y73:AB88)</f>
        <v>0</v>
      </c>
      <c r="Z89" s="173"/>
      <c r="AA89" s="173"/>
      <c r="AB89" s="173"/>
    </row>
    <row r="90" spans="1:28" s="11" customFormat="1" ht="11.25" x14ac:dyDescent="0.2">
      <c r="A90" s="260" t="s">
        <v>104</v>
      </c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</row>
    <row r="91" spans="1:28" s="11" customFormat="1" ht="11.25" x14ac:dyDescent="0.2">
      <c r="A91" s="235" t="s">
        <v>105</v>
      </c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</row>
    <row r="92" spans="1:28" s="11" customFormat="1" ht="11.25" x14ac:dyDescent="0.2">
      <c r="A92" s="235" t="s">
        <v>125</v>
      </c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</row>
    <row r="93" spans="1:28" s="11" customFormat="1" ht="11.25" x14ac:dyDescent="0.2">
      <c r="A93" s="261" t="s">
        <v>106</v>
      </c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</row>
    <row r="94" spans="1:28" s="11" customFormat="1" ht="23.25" customHeight="1" x14ac:dyDescent="0.2">
      <c r="A94" s="262" t="s">
        <v>107</v>
      </c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</row>
    <row r="95" spans="1:28" s="11" customFormat="1" ht="56.25" customHeight="1" x14ac:dyDescent="0.2">
      <c r="A95" s="263" t="s">
        <v>108</v>
      </c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</row>
    <row r="96" spans="1:28" s="11" customFormat="1" ht="11.25" x14ac:dyDescent="0.2">
      <c r="A96" s="235" t="s">
        <v>109</v>
      </c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</row>
    <row r="97" spans="1:28" ht="6" customHeight="1" x14ac:dyDescent="0.25">
      <c r="A97" s="236"/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</row>
    <row r="98" spans="1:28" ht="12" customHeight="1" x14ac:dyDescent="0.25">
      <c r="A98" s="257" t="s">
        <v>110</v>
      </c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</row>
    <row r="99" spans="1:28" ht="12" customHeight="1" x14ac:dyDescent="0.25">
      <c r="A99" s="254" t="s">
        <v>111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5">
        <f>Y41</f>
        <v>8231.5400000000045</v>
      </c>
      <c r="Z99" s="255"/>
      <c r="AA99" s="255"/>
      <c r="AB99" s="255"/>
    </row>
    <row r="100" spans="1:28" ht="12" customHeight="1" x14ac:dyDescent="0.25">
      <c r="A100" s="254" t="s">
        <v>112</v>
      </c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5">
        <f>U89+U69</f>
        <v>8231.5399999999991</v>
      </c>
      <c r="Z100" s="255"/>
      <c r="AA100" s="255"/>
      <c r="AB100" s="255"/>
    </row>
    <row r="101" spans="1:28" ht="12" customHeight="1" x14ac:dyDescent="0.25">
      <c r="A101" s="254" t="s">
        <v>113</v>
      </c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5">
        <f>+Y38-(Y100-Y40)</f>
        <v>0</v>
      </c>
      <c r="Z101" s="255"/>
      <c r="AA101" s="255"/>
      <c r="AB101" s="255"/>
    </row>
    <row r="102" spans="1:28" ht="12" customHeight="1" x14ac:dyDescent="0.25">
      <c r="A102" s="254" t="s">
        <v>114</v>
      </c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6">
        <v>0</v>
      </c>
      <c r="Z102" s="256"/>
      <c r="AA102" s="256"/>
      <c r="AB102" s="256"/>
    </row>
    <row r="103" spans="1:28" ht="12" customHeight="1" x14ac:dyDescent="0.25">
      <c r="A103" s="254" t="s">
        <v>115</v>
      </c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5">
        <f>Y101-Y102</f>
        <v>0</v>
      </c>
      <c r="Z103" s="255"/>
      <c r="AA103" s="255"/>
      <c r="AB103" s="255"/>
    </row>
    <row r="104" spans="1:28" ht="7.5" customHeight="1" x14ac:dyDescent="0.25">
      <c r="A104" s="236"/>
      <c r="B104" s="236"/>
      <c r="C104" s="236"/>
      <c r="D104" s="236"/>
      <c r="E104" s="236"/>
      <c r="F104" s="236"/>
      <c r="G104" s="236"/>
      <c r="H104" s="236"/>
      <c r="I104" s="236"/>
      <c r="J104" s="236"/>
      <c r="K104" s="236"/>
      <c r="L104" s="236"/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</row>
    <row r="105" spans="1:28" ht="38.25" customHeight="1" x14ac:dyDescent="0.25">
      <c r="A105" s="251" t="s">
        <v>116</v>
      </c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</row>
    <row r="106" spans="1:28" ht="11.25" customHeight="1" x14ac:dyDescent="0.25">
      <c r="A106" s="236"/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</row>
    <row r="107" spans="1:28" x14ac:dyDescent="0.25">
      <c r="A107" s="236" t="s">
        <v>117</v>
      </c>
      <c r="B107" s="236"/>
      <c r="C107" s="236"/>
      <c r="D107" s="236"/>
      <c r="E107" s="108"/>
      <c r="F107" s="108"/>
      <c r="G107" s="252">
        <v>28</v>
      </c>
      <c r="H107" s="252"/>
      <c r="I107" s="110" t="s">
        <v>118</v>
      </c>
      <c r="J107" s="252" t="s">
        <v>147</v>
      </c>
      <c r="K107" s="252"/>
      <c r="L107" s="252"/>
      <c r="M107" s="252"/>
      <c r="N107" s="252"/>
      <c r="O107" s="110" t="s">
        <v>118</v>
      </c>
      <c r="P107" s="253">
        <v>2021</v>
      </c>
      <c r="Q107" s="253"/>
      <c r="R107" s="253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</row>
    <row r="108" spans="1:28" x14ac:dyDescent="0.25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</row>
    <row r="109" spans="1:28" x14ac:dyDescent="0.2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</row>
    <row r="110" spans="1:28" x14ac:dyDescent="0.25">
      <c r="A110" s="258" t="s">
        <v>119</v>
      </c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</row>
    <row r="111" spans="1:28" x14ac:dyDescent="0.25">
      <c r="A111" s="259"/>
      <c r="B111" s="259"/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</row>
  </sheetData>
  <sheetProtection algorithmName="SHA-512" hashValue="YAkXDOh8kjRt4mFy0wVv4TXtCWUFKnOD6X95ynq48eAWB2C4OqPPhXMV44DMSCohEIz4eSK9QEQSoYkYEr4h3g==" saltValue="a+ulbp8j7ytXE2XQrMzW5w==" spinCount="100000" sheet="1" objects="1" scenarios="1"/>
  <mergeCells count="395">
    <mergeCell ref="A1:AB1"/>
    <mergeCell ref="A2:D2"/>
    <mergeCell ref="E2:AB2"/>
    <mergeCell ref="A3:I3"/>
    <mergeCell ref="J3:AB3"/>
    <mergeCell ref="A4:B4"/>
    <mergeCell ref="C4:AB4"/>
    <mergeCell ref="A8:E8"/>
    <mergeCell ref="F8:AB8"/>
    <mergeCell ref="A9:C9"/>
    <mergeCell ref="D9:AB9"/>
    <mergeCell ref="A10:G10"/>
    <mergeCell ref="H10:AB10"/>
    <mergeCell ref="D5:W5"/>
    <mergeCell ref="X5:Y5"/>
    <mergeCell ref="Z5:AB5"/>
    <mergeCell ref="G6:AB6"/>
    <mergeCell ref="A7:B7"/>
    <mergeCell ref="C7:AB7"/>
    <mergeCell ref="A11:AB11"/>
    <mergeCell ref="A12:P12"/>
    <mergeCell ref="Q12:T12"/>
    <mergeCell ref="U12:X12"/>
    <mergeCell ref="Y12:AB12"/>
    <mergeCell ref="A13:M13"/>
    <mergeCell ref="N13:P13"/>
    <mergeCell ref="Q13:T13"/>
    <mergeCell ref="U13:X13"/>
    <mergeCell ref="Y13:AB13"/>
    <mergeCell ref="A16:AB16"/>
    <mergeCell ref="A17:AB17"/>
    <mergeCell ref="A18:G18"/>
    <mergeCell ref="H18:L18"/>
    <mergeCell ref="M18:Q18"/>
    <mergeCell ref="R18:X18"/>
    <mergeCell ref="Y18:AB18"/>
    <mergeCell ref="A14:D14"/>
    <mergeCell ref="E14:P14"/>
    <mergeCell ref="Q14:T14"/>
    <mergeCell ref="U14:X14"/>
    <mergeCell ref="Y14:AB14"/>
    <mergeCell ref="A15:D15"/>
    <mergeCell ref="E15:P15"/>
    <mergeCell ref="Q15:T15"/>
    <mergeCell ref="U15:X15"/>
    <mergeCell ref="Y15:AB15"/>
    <mergeCell ref="A19:G19"/>
    <mergeCell ref="H19:L19"/>
    <mergeCell ref="M19:Q19"/>
    <mergeCell ref="R19:X19"/>
    <mergeCell ref="Y19:AB19"/>
    <mergeCell ref="A20:G20"/>
    <mergeCell ref="H20:L20"/>
    <mergeCell ref="M20:Q20"/>
    <mergeCell ref="R20:X20"/>
    <mergeCell ref="Y20:AB20"/>
    <mergeCell ref="A21:G21"/>
    <mergeCell ref="H21:L21"/>
    <mergeCell ref="M21:Q21"/>
    <mergeCell ref="R21:X21"/>
    <mergeCell ref="Y21:AB21"/>
    <mergeCell ref="A22:G22"/>
    <mergeCell ref="H22:L22"/>
    <mergeCell ref="M22:Q22"/>
    <mergeCell ref="R22:X22"/>
    <mergeCell ref="Y22:AB22"/>
    <mergeCell ref="A23:G23"/>
    <mergeCell ref="H23:L23"/>
    <mergeCell ref="M23:Q23"/>
    <mergeCell ref="R23:X23"/>
    <mergeCell ref="Y23:AB23"/>
    <mergeCell ref="A24:G24"/>
    <mergeCell ref="H24:L24"/>
    <mergeCell ref="M24:Q24"/>
    <mergeCell ref="R24:X24"/>
    <mergeCell ref="Y24:AB24"/>
    <mergeCell ref="A25:G25"/>
    <mergeCell ref="H25:L25"/>
    <mergeCell ref="M25:Q25"/>
    <mergeCell ref="R25:X25"/>
    <mergeCell ref="Y25:AB25"/>
    <mergeCell ref="A26:G26"/>
    <mergeCell ref="H26:L26"/>
    <mergeCell ref="M26:Q26"/>
    <mergeCell ref="R26:X26"/>
    <mergeCell ref="Y26:AB26"/>
    <mergeCell ref="A27:G27"/>
    <mergeCell ref="H27:L27"/>
    <mergeCell ref="M27:Q27"/>
    <mergeCell ref="R27:X27"/>
    <mergeCell ref="Y27:AB27"/>
    <mergeCell ref="A28:G28"/>
    <mergeCell ref="H28:L28"/>
    <mergeCell ref="M28:Q28"/>
    <mergeCell ref="R28:X28"/>
    <mergeCell ref="Y28:AB28"/>
    <mergeCell ref="A29:G29"/>
    <mergeCell ref="H29:L29"/>
    <mergeCell ref="M29:Q29"/>
    <mergeCell ref="R29:X29"/>
    <mergeCell ref="Y29:AB29"/>
    <mergeCell ref="A30:G30"/>
    <mergeCell ref="H30:L30"/>
    <mergeCell ref="M30:Q30"/>
    <mergeCell ref="R30:X30"/>
    <mergeCell ref="Y30:AB30"/>
    <mergeCell ref="A31:G31"/>
    <mergeCell ref="H31:L31"/>
    <mergeCell ref="M31:Q31"/>
    <mergeCell ref="R31:X31"/>
    <mergeCell ref="Y31:AB31"/>
    <mergeCell ref="A32:G32"/>
    <mergeCell ref="H32:L32"/>
    <mergeCell ref="M32:Q32"/>
    <mergeCell ref="R32:X32"/>
    <mergeCell ref="Y32:AB32"/>
    <mergeCell ref="A35:X35"/>
    <mergeCell ref="Y35:AB35"/>
    <mergeCell ref="A36:X36"/>
    <mergeCell ref="Y36:AB36"/>
    <mergeCell ref="A37:X37"/>
    <mergeCell ref="Y37:AB37"/>
    <mergeCell ref="A33:G33"/>
    <mergeCell ref="H33:L33"/>
    <mergeCell ref="M33:Q33"/>
    <mergeCell ref="R33:X33"/>
    <mergeCell ref="Y33:AB33"/>
    <mergeCell ref="A34:X34"/>
    <mergeCell ref="Y34:AB34"/>
    <mergeCell ref="A42:AB42"/>
    <mergeCell ref="A43:AB43"/>
    <mergeCell ref="A44:AB44"/>
    <mergeCell ref="A45:AB45"/>
    <mergeCell ref="A46:M46"/>
    <mergeCell ref="N46:AB46"/>
    <mergeCell ref="A38:X38"/>
    <mergeCell ref="Y38:AB38"/>
    <mergeCell ref="A39:AB39"/>
    <mergeCell ref="A40:X40"/>
    <mergeCell ref="Y40:AB40"/>
    <mergeCell ref="A41:X41"/>
    <mergeCell ref="Y41:AB41"/>
    <mergeCell ref="A51:AB51"/>
    <mergeCell ref="A52:G52"/>
    <mergeCell ref="H52:K52"/>
    <mergeCell ref="L52:P52"/>
    <mergeCell ref="Q52:T52"/>
    <mergeCell ref="U52:X52"/>
    <mergeCell ref="Y52:AB52"/>
    <mergeCell ref="A47:V47"/>
    <mergeCell ref="W47:X47"/>
    <mergeCell ref="Y47:AB47"/>
    <mergeCell ref="A48:AB48"/>
    <mergeCell ref="A49:AB49"/>
    <mergeCell ref="A50:AB50"/>
    <mergeCell ref="A54:G54"/>
    <mergeCell ref="H54:K54"/>
    <mergeCell ref="L54:P54"/>
    <mergeCell ref="Q54:T54"/>
    <mergeCell ref="U54:X54"/>
    <mergeCell ref="Y54:AB54"/>
    <mergeCell ref="A53:G53"/>
    <mergeCell ref="H53:K53"/>
    <mergeCell ref="L53:P53"/>
    <mergeCell ref="Q53:T53"/>
    <mergeCell ref="U53:X53"/>
    <mergeCell ref="Y53:AB53"/>
    <mergeCell ref="A56:G56"/>
    <mergeCell ref="H56:K56"/>
    <mergeCell ref="L56:P56"/>
    <mergeCell ref="Q56:T56"/>
    <mergeCell ref="U56:X56"/>
    <mergeCell ref="Y56:AB56"/>
    <mergeCell ref="A55:G55"/>
    <mergeCell ref="H55:K55"/>
    <mergeCell ref="L55:P55"/>
    <mergeCell ref="Q55:T55"/>
    <mergeCell ref="U55:X55"/>
    <mergeCell ref="Y55:AB55"/>
    <mergeCell ref="A58:G58"/>
    <mergeCell ref="H58:K58"/>
    <mergeCell ref="L58:P58"/>
    <mergeCell ref="Q58:T58"/>
    <mergeCell ref="U58:X58"/>
    <mergeCell ref="Y58:AB58"/>
    <mergeCell ref="A57:G57"/>
    <mergeCell ref="H57:K57"/>
    <mergeCell ref="L57:P57"/>
    <mergeCell ref="Q57:T57"/>
    <mergeCell ref="U57:X57"/>
    <mergeCell ref="Y57:AB57"/>
    <mergeCell ref="A60:G60"/>
    <mergeCell ref="H60:K60"/>
    <mergeCell ref="L60:P60"/>
    <mergeCell ref="Q60:T60"/>
    <mergeCell ref="U60:X60"/>
    <mergeCell ref="Y60:AB60"/>
    <mergeCell ref="A59:G59"/>
    <mergeCell ref="H59:K59"/>
    <mergeCell ref="L59:P59"/>
    <mergeCell ref="Q59:T59"/>
    <mergeCell ref="U59:X59"/>
    <mergeCell ref="Y59:AB59"/>
    <mergeCell ref="A62:G62"/>
    <mergeCell ref="H62:K62"/>
    <mergeCell ref="L62:P62"/>
    <mergeCell ref="Q62:T62"/>
    <mergeCell ref="U62:X62"/>
    <mergeCell ref="Y62:AB62"/>
    <mergeCell ref="A61:G61"/>
    <mergeCell ref="H61:K61"/>
    <mergeCell ref="L61:P61"/>
    <mergeCell ref="Q61:T61"/>
    <mergeCell ref="U61:X61"/>
    <mergeCell ref="Y61:AB61"/>
    <mergeCell ref="A64:G64"/>
    <mergeCell ref="H64:K64"/>
    <mergeCell ref="L64:P64"/>
    <mergeCell ref="Q64:T64"/>
    <mergeCell ref="U64:X64"/>
    <mergeCell ref="Y64:AB64"/>
    <mergeCell ref="A63:G63"/>
    <mergeCell ref="H63:K63"/>
    <mergeCell ref="L63:P63"/>
    <mergeCell ref="Q63:T63"/>
    <mergeCell ref="U63:X63"/>
    <mergeCell ref="Y63:AB63"/>
    <mergeCell ref="A66:G66"/>
    <mergeCell ref="H66:K66"/>
    <mergeCell ref="L66:P66"/>
    <mergeCell ref="Q66:T66"/>
    <mergeCell ref="U66:X66"/>
    <mergeCell ref="Y66:AB66"/>
    <mergeCell ref="A65:G65"/>
    <mergeCell ref="H65:K65"/>
    <mergeCell ref="L65:P65"/>
    <mergeCell ref="Q65:T65"/>
    <mergeCell ref="U65:X65"/>
    <mergeCell ref="Y65:AB65"/>
    <mergeCell ref="A68:G68"/>
    <mergeCell ref="H68:K68"/>
    <mergeCell ref="L68:P68"/>
    <mergeCell ref="Q68:T68"/>
    <mergeCell ref="U68:X68"/>
    <mergeCell ref="Y68:AB68"/>
    <mergeCell ref="A67:G67"/>
    <mergeCell ref="H67:K67"/>
    <mergeCell ref="L67:P67"/>
    <mergeCell ref="Q67:T67"/>
    <mergeCell ref="U67:X67"/>
    <mergeCell ref="Y67:AB67"/>
    <mergeCell ref="A70:AB70"/>
    <mergeCell ref="A71:AB71"/>
    <mergeCell ref="A72:G72"/>
    <mergeCell ref="H72:K72"/>
    <mergeCell ref="L72:P72"/>
    <mergeCell ref="Q72:T72"/>
    <mergeCell ref="U72:X72"/>
    <mergeCell ref="Y72:AB72"/>
    <mergeCell ref="A69:G69"/>
    <mergeCell ref="H69:K69"/>
    <mergeCell ref="L69:P69"/>
    <mergeCell ref="Q69:T69"/>
    <mergeCell ref="U69:X69"/>
    <mergeCell ref="Y69:AB69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A88:G88"/>
    <mergeCell ref="H88:K88"/>
    <mergeCell ref="L88:P88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90:AB90"/>
    <mergeCell ref="A91:AB91"/>
    <mergeCell ref="A92:AB92"/>
    <mergeCell ref="A93:AB93"/>
    <mergeCell ref="A94:AB94"/>
    <mergeCell ref="A95:AB95"/>
    <mergeCell ref="A89:G89"/>
    <mergeCell ref="H89:K89"/>
    <mergeCell ref="L89:P89"/>
    <mergeCell ref="Q89:T89"/>
    <mergeCell ref="U89:X89"/>
    <mergeCell ref="Y89:AB89"/>
    <mergeCell ref="A101:X101"/>
    <mergeCell ref="Y101:AB101"/>
    <mergeCell ref="A102:X102"/>
    <mergeCell ref="Y102:AB102"/>
    <mergeCell ref="A103:X103"/>
    <mergeCell ref="Y103:AB103"/>
    <mergeCell ref="A96:AB96"/>
    <mergeCell ref="A97:AB97"/>
    <mergeCell ref="A98:AB98"/>
    <mergeCell ref="A99:X99"/>
    <mergeCell ref="Y99:AB99"/>
    <mergeCell ref="A100:X100"/>
    <mergeCell ref="Y100:AB100"/>
    <mergeCell ref="A110:AB110"/>
    <mergeCell ref="A111:AB111"/>
    <mergeCell ref="A104:AB104"/>
    <mergeCell ref="A105:AB105"/>
    <mergeCell ref="A106:AB106"/>
    <mergeCell ref="A107:D107"/>
    <mergeCell ref="G107:H107"/>
    <mergeCell ref="J107:N107"/>
    <mergeCell ref="P107:R107"/>
  </mergeCells>
  <pageMargins left="0.51181102362204722" right="0.51181102362204722" top="1.7716535433070868" bottom="0" header="0.31496062992125984" footer="0.31496062992125984"/>
  <pageSetup paperSize="9" orientation="portrait" r:id="rId1"/>
  <rowBreaks count="2" manualBreakCount="2">
    <brk id="48" max="16383" man="1"/>
    <brk id="6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RELATÓRIO</vt:lpstr>
      <vt:lpstr>Dados</vt:lpstr>
      <vt:lpstr>Plano Aplicação</vt:lpstr>
      <vt:lpstr> ANEX 10 - 2020</vt:lpstr>
      <vt:lpstr>ANEXO 10-2021</vt:lpstr>
      <vt:lpstr>ANO</vt:lpstr>
      <vt:lpstr>descricao</vt:lpstr>
      <vt:lpstr>mes</vt:lpstr>
      <vt:lpstr>utilizado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gerencia.finan</dc:creator>
  <cp:lastModifiedBy>Administrativo</cp:lastModifiedBy>
  <cp:lastPrinted>2020-10-05T20:10:23Z</cp:lastPrinted>
  <dcterms:created xsi:type="dcterms:W3CDTF">2018-03-16T19:52:51Z</dcterms:created>
  <dcterms:modified xsi:type="dcterms:W3CDTF">2021-02-05T18:14:34Z</dcterms:modified>
</cp:coreProperties>
</file>